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" yWindow="120" windowWidth="7905" windowHeight="6555" tabRatio="515" activeTab="36"/>
  </bookViews>
  <sheets>
    <sheet name="TABLE-1" sheetId="1" r:id="rId1"/>
    <sheet name="TABLE-2" sheetId="2" r:id="rId2"/>
    <sheet name="TABLE-3" sheetId="3" r:id="rId3"/>
    <sheet name="TABLE-4" sheetId="4" r:id="rId4"/>
    <sheet name="TABLE-5" sheetId="5" r:id="rId5"/>
    <sheet name="TABLE-6" sheetId="6" r:id="rId6"/>
    <sheet name="TABLE-7" sheetId="7" r:id="rId7"/>
    <sheet name="TABLE-8" sheetId="8" r:id="rId8"/>
    <sheet name="TABLE-8-1" sheetId="9" r:id="rId9"/>
    <sheet name="TABLE-8-II" sheetId="10" r:id="rId10"/>
    <sheet name="TABLE-8-III" sheetId="11" r:id="rId11"/>
    <sheet name="TABLE-IV" sheetId="12" r:id="rId12"/>
    <sheet name="TABLE-9" sheetId="13" r:id="rId13"/>
    <sheet name="TABLE-10" sheetId="14" r:id="rId14"/>
    <sheet name="TABLE-10-I" sheetId="15" r:id="rId15"/>
    <sheet name="TABLE-11" sheetId="16" r:id="rId16"/>
    <sheet name="TABLE11" sheetId="17" r:id="rId17"/>
    <sheet name="TABLE-12" sheetId="18" r:id="rId18"/>
    <sheet name="TABLE12-I" sheetId="19" r:id="rId19"/>
    <sheet name="TABLE18" sheetId="20" r:id="rId20"/>
    <sheet name="TABLE-19" sheetId="21" r:id="rId21"/>
    <sheet name="TABLE20" sheetId="22" r:id="rId22"/>
    <sheet name="TABLE-21" sheetId="23" r:id="rId23"/>
    <sheet name="TABLE-22" sheetId="24" r:id="rId24"/>
    <sheet name="TABLE-23" sheetId="25" r:id="rId25"/>
    <sheet name="TABLE-24" sheetId="26" r:id="rId26"/>
    <sheet name="TABLE-25" sheetId="27" r:id="rId27"/>
    <sheet name="TABLE-26" sheetId="28" r:id="rId28"/>
    <sheet name="TABLE-27" sheetId="29" r:id="rId29"/>
    <sheet name="TABLE-28" sheetId="30" r:id="rId30"/>
    <sheet name="TABLE-29" sheetId="31" r:id="rId31"/>
    <sheet name="TABLE-30" sheetId="32" r:id="rId32"/>
    <sheet name="TABLE-31" sheetId="33" r:id="rId33"/>
    <sheet name="TABLE-32" sheetId="34" r:id="rId34"/>
    <sheet name="TABLE-33" sheetId="35" r:id="rId35"/>
    <sheet name="TABLE-34" sheetId="36" r:id="rId36"/>
    <sheet name="hindi-35 " sheetId="37" r:id="rId37"/>
  </sheets>
  <definedNames>
    <definedName name="_xlnm.Print_Area" localSheetId="36">'hindi-35 '!$A$4:$G$50</definedName>
    <definedName name="_xlnm.Print_Area" localSheetId="0">'TABLE-1'!$A$1:$G$73</definedName>
    <definedName name="_xlnm.Print_Area" localSheetId="13">'TABLE-10'!$A$1:$N$73</definedName>
    <definedName name="_xlnm.Print_Area" localSheetId="14">'TABLE-10-I'!$A$1:$N$73</definedName>
    <definedName name="_xlnm.Print_Area" localSheetId="16">'TABLE11'!$A$1:$N$73</definedName>
    <definedName name="_xlnm.Print_Area" localSheetId="15">'TABLE-11'!$A$1:$K$73</definedName>
    <definedName name="_xlnm.Print_Area" localSheetId="17">'TABLE-12'!$A$1:$U$67</definedName>
    <definedName name="_xlnm.Print_Area" localSheetId="19">'TABLE18'!$A$1:$J$74</definedName>
    <definedName name="_xlnm.Print_Area" localSheetId="20">'TABLE-19'!$A$1:$I$75</definedName>
    <definedName name="_xlnm.Print_Area" localSheetId="1">'TABLE-2'!$A$1:$L$72</definedName>
    <definedName name="_xlnm.Print_Area" localSheetId="21">'TABLE20'!$A$1:$N$75</definedName>
    <definedName name="_xlnm.Print_Area" localSheetId="22">'TABLE-21'!$A$1:$N$75</definedName>
    <definedName name="_xlnm.Print_Area" localSheetId="23">'TABLE-22'!$A$1:$P$72</definedName>
    <definedName name="_xlnm.Print_Area" localSheetId="24">'TABLE-23'!$A$1:$P$74</definedName>
    <definedName name="_xlnm.Print_Area" localSheetId="25">'TABLE-24'!$A$1:$P$71</definedName>
    <definedName name="_xlnm.Print_Area" localSheetId="26">'TABLE-25'!$A$1:$P$71</definedName>
    <definedName name="_xlnm.Print_Area" localSheetId="27">'TABLE-26'!$A$1:$G$71</definedName>
    <definedName name="_xlnm.Print_Area" localSheetId="28">'TABLE-27'!$A$1:$L$73</definedName>
    <definedName name="_xlnm.Print_Area" localSheetId="29">'TABLE-28'!$A$1:$N$72</definedName>
    <definedName name="_xlnm.Print_Area" localSheetId="30">'TABLE-29'!$A$1:$P$73</definedName>
    <definedName name="_xlnm.Print_Area" localSheetId="2">'TABLE-3'!$A$1:$J$74</definedName>
    <definedName name="_xlnm.Print_Area" localSheetId="31">'TABLE-30'!$A$1:$R$75</definedName>
    <definedName name="_xlnm.Print_Area" localSheetId="32">'TABLE-31'!$A$1:$N$76</definedName>
    <definedName name="_xlnm.Print_Area" localSheetId="34">'TABLE-33'!$A$1:$G$51</definedName>
    <definedName name="_xlnm.Print_Area" localSheetId="35">'TABLE-34'!$A$1:$T$74</definedName>
    <definedName name="_xlnm.Print_Area" localSheetId="3">'TABLE-4'!$A$1:$J$74</definedName>
    <definedName name="_xlnm.Print_Area" localSheetId="4">'TABLE-5'!$A$1:$N$76</definedName>
    <definedName name="_xlnm.Print_Area" localSheetId="5">'TABLE-6'!$A$1:$H$74</definedName>
    <definedName name="_xlnm.Print_Area" localSheetId="6">'TABLE-7'!$A$1:$V$80</definedName>
    <definedName name="_xlnm.Print_Area" localSheetId="7">'TABLE-8'!$A$1:$N$71</definedName>
    <definedName name="_xlnm.Print_Area" localSheetId="8">'TABLE-8-1'!$A$1:$N$71</definedName>
    <definedName name="_xlnm.Print_Area" localSheetId="9">'TABLE-8-II'!$A$1:$R$71</definedName>
    <definedName name="_xlnm.Print_Area" localSheetId="10">'TABLE-8-III'!$A$1:$N$73</definedName>
    <definedName name="_xlnm.Print_Area" localSheetId="12">'TABLE-9'!$A$1:$N$71</definedName>
    <definedName name="_xlnm.Print_Area" localSheetId="11">'TABLE-IV'!$A$1:$W$73</definedName>
  </definedNames>
  <calcPr fullCalcOnLoad="1"/>
</workbook>
</file>

<file path=xl/sharedStrings.xml><?xml version="1.0" encoding="utf-8"?>
<sst xmlns="http://schemas.openxmlformats.org/spreadsheetml/2006/main" count="3879" uniqueCount="534">
  <si>
    <t>RURAL</t>
  </si>
  <si>
    <t>SEMI URBAN</t>
  </si>
  <si>
    <t>URBAN</t>
  </si>
  <si>
    <t>TOTAL</t>
  </si>
  <si>
    <t>Sr.</t>
  </si>
  <si>
    <t>NAME OF THE BANK</t>
  </si>
  <si>
    <t>No.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</si>
  <si>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</si>
  <si>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</si>
  <si>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</si>
  <si>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</si>
  <si>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</si>
  <si>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</si>
  <si>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</si>
  <si>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Dena Bank</t>
  </si>
  <si>
    <t>Indian Bank</t>
  </si>
  <si>
    <t>Indian Overseas Bank</t>
  </si>
  <si>
    <t>O.Bank of Commerce</t>
  </si>
  <si>
    <t>State Bank of India</t>
  </si>
  <si>
    <t>United Bank of India</t>
  </si>
  <si>
    <t>Uco Bank</t>
  </si>
  <si>
    <t>Union Bank of India</t>
  </si>
  <si>
    <t>S.B. of Travancore</t>
  </si>
  <si>
    <t>S.B. of Hyderabad</t>
  </si>
  <si>
    <t>S.B. of Saurashtra</t>
  </si>
  <si>
    <t>The J. &amp; K. Bank</t>
  </si>
  <si>
    <t>Sharda RRB</t>
  </si>
  <si>
    <t>Vidisha Bhopal RRB</t>
  </si>
  <si>
    <t>Rewa Sidhi RRB</t>
  </si>
  <si>
    <t>Mahakaushal RRB</t>
  </si>
  <si>
    <t>Ratlam Mandsaur RRB</t>
  </si>
  <si>
    <t>M.P.Co-Operative Bank</t>
  </si>
  <si>
    <t>GRAND TOTAL</t>
  </si>
  <si>
    <t xml:space="preserve"> </t>
  </si>
  <si>
    <t xml:space="preserve">                 DEPOSITS     </t>
  </si>
  <si>
    <t xml:space="preserve">               ADVANCES           </t>
  </si>
  <si>
    <t xml:space="preserve">             C.D.RATIO %     </t>
  </si>
  <si>
    <t>BRANCHES</t>
  </si>
  <si>
    <t>SEM-URB</t>
  </si>
  <si>
    <t xml:space="preserve">               DEPOSITS   </t>
  </si>
  <si>
    <t xml:space="preserve">               ADVANCES   </t>
  </si>
  <si>
    <t xml:space="preserve">             C.D.RATIO %</t>
  </si>
  <si>
    <t>DEPOSITS</t>
  </si>
  <si>
    <t>ADVANCES</t>
  </si>
  <si>
    <t>CD RATIO</t>
  </si>
  <si>
    <t>BONDS</t>
  </si>
  <si>
    <t>DEBENTURES</t>
  </si>
  <si>
    <t>OTHERS</t>
  </si>
  <si>
    <t>INVESTMENTS</t>
  </si>
  <si>
    <t xml:space="preserve">CREDIT+INV. TO </t>
  </si>
  <si>
    <t>INVESTMENT</t>
  </si>
  <si>
    <t xml:space="preserve"> + ADVANCES</t>
  </si>
  <si>
    <t>DEPOSIT RATIO</t>
  </si>
  <si>
    <t>NO. OF</t>
  </si>
  <si>
    <t>A/C</t>
  </si>
  <si>
    <t>WEAKER SECTION</t>
  </si>
  <si>
    <t xml:space="preserve">TOTAL </t>
  </si>
  <si>
    <t>% OF PS</t>
  </si>
  <si>
    <t>UNDER</t>
  </si>
  <si>
    <t>SSI</t>
  </si>
  <si>
    <t>OPS</t>
  </si>
  <si>
    <t>AMOUNT</t>
  </si>
  <si>
    <t>% TO</t>
  </si>
  <si>
    <t>CREDIT</t>
  </si>
  <si>
    <t>TO TOT CR</t>
  </si>
  <si>
    <t>PS ADV</t>
  </si>
  <si>
    <t>TOT CR</t>
  </si>
  <si>
    <t xml:space="preserve">     ******     O.P.S.    ****** </t>
  </si>
  <si>
    <t xml:space="preserve">     ******     TOTAL    ****** </t>
  </si>
  <si>
    <t>COMMI-</t>
  </si>
  <si>
    <t>ACHIE-</t>
  </si>
  <si>
    <t>% ACHIE-</t>
  </si>
  <si>
    <t>TMENT</t>
  </si>
  <si>
    <t>VEMENT</t>
  </si>
  <si>
    <t>TARGET</t>
  </si>
  <si>
    <t>A/C'S</t>
  </si>
  <si>
    <t>Punjab National Bank</t>
  </si>
  <si>
    <t>Jhabua Dhar RRB</t>
  </si>
  <si>
    <t>CASES</t>
  </si>
  <si>
    <t>RECEIVED</t>
  </si>
  <si>
    <t>RETURN</t>
  </si>
  <si>
    <t>REJECT</t>
  </si>
  <si>
    <t/>
  </si>
  <si>
    <t xml:space="preserve">           TOTAL</t>
  </si>
  <si>
    <t>OUTSTANDING AT</t>
  </si>
  <si>
    <t>CASES DISBURSED</t>
  </si>
  <si>
    <t xml:space="preserve">  OUTSTANDING AT</t>
  </si>
  <si>
    <t>RECD.</t>
  </si>
  <si>
    <t>AMT</t>
  </si>
  <si>
    <t>PEND-</t>
  </si>
  <si>
    <t xml:space="preserve">              THE END OF QTR</t>
  </si>
  <si>
    <t>ING</t>
  </si>
  <si>
    <t>TOTAL OUTSTANDING</t>
  </si>
  <si>
    <t>LOANS TO WEAKER</t>
  </si>
  <si>
    <t>SMALL,MARGINAL</t>
  </si>
  <si>
    <t>ARTISANS</t>
  </si>
  <si>
    <t>SECTION</t>
  </si>
  <si>
    <t>FARMERS &amp; LAND</t>
  </si>
  <si>
    <t xml:space="preserve">             SC / ST</t>
  </si>
  <si>
    <t>VILLAGE COTTAGE</t>
  </si>
  <si>
    <t>LESS LABOURERS</t>
  </si>
  <si>
    <t>INDUSTRIES</t>
  </si>
  <si>
    <t>State Bank of Indore</t>
  </si>
  <si>
    <t>Syndicate Bank</t>
  </si>
  <si>
    <t>LIMIT</t>
  </si>
  <si>
    <t>SANCTIONED</t>
  </si>
  <si>
    <t xml:space="preserve">            TOTAL</t>
  </si>
  <si>
    <t xml:space="preserve">                   CASES DISBURSED</t>
  </si>
  <si>
    <t>THE END OF QTR.</t>
  </si>
  <si>
    <t>AGRICULTURE</t>
  </si>
  <si>
    <t>CR+INV TO</t>
  </si>
  <si>
    <t>C.D. RATIO</t>
  </si>
  <si>
    <t>PS ADV.</t>
  </si>
  <si>
    <t>WEAKER</t>
  </si>
  <si>
    <t>WEAKER SEC.</t>
  </si>
  <si>
    <t>DEPOSIT</t>
  </si>
  <si>
    <t>TO P.S. ADV</t>
  </si>
  <si>
    <t>******* TO TOTAL CREDIT *******</t>
  </si>
  <si>
    <t>AGR</t>
  </si>
  <si>
    <t>NPS</t>
  </si>
  <si>
    <t>S</t>
  </si>
  <si>
    <t>SUB TOTAL</t>
  </si>
  <si>
    <t>SP.SSI</t>
  </si>
  <si>
    <t>Vijaya Bank</t>
  </si>
  <si>
    <t>SAVING A/C OPENED</t>
  </si>
  <si>
    <t xml:space="preserve">  UPTO  1 YEARS</t>
  </si>
  <si>
    <t xml:space="preserve">    3 TO 5 YEARS</t>
  </si>
  <si>
    <t xml:space="preserve">      1 TO 3 YEARS</t>
  </si>
  <si>
    <t>D.R.I.</t>
  </si>
  <si>
    <t>M.P.S.A.R.D.B.</t>
  </si>
  <si>
    <t xml:space="preserve">DIRECT </t>
  </si>
  <si>
    <t xml:space="preserve">ADVANCES TO </t>
  </si>
  <si>
    <t>COMPOSITE   SSI   LOANS   THROUGH   SINGLE   WINDOW   UPTO   TO    RS. 25 LACS</t>
  </si>
  <si>
    <t>ADVANCES UNDER NATIONAL EQUITY FUND PROJECT COST UPTO RS. 50 LACS</t>
  </si>
  <si>
    <t>S NO.</t>
  </si>
  <si>
    <t>OUTS.</t>
  </si>
  <si>
    <t>OUT OF TOTAL ADVANCES TO WEAKER SECTION , OUTSTANDING ASSISTANCE TO :-</t>
  </si>
  <si>
    <t xml:space="preserve">    OUT OF WHICH</t>
  </si>
  <si>
    <t xml:space="preserve">            SC/ST</t>
  </si>
  <si>
    <t>S.B.B. of Jaipur</t>
  </si>
  <si>
    <t xml:space="preserve">             S.G.S.Y.</t>
  </si>
  <si>
    <t>TO WOMEN</t>
  </si>
  <si>
    <t>BENEFICIARIES</t>
  </si>
  <si>
    <t>BUDDHISTS</t>
  </si>
  <si>
    <t>PARSIS</t>
  </si>
  <si>
    <t>CHRISTIANS</t>
  </si>
  <si>
    <t>SIKHS</t>
  </si>
  <si>
    <t>MUSLIM</t>
  </si>
  <si>
    <t>DISBURSED</t>
  </si>
  <si>
    <t>APPL.SANCTIONED</t>
  </si>
  <si>
    <t>APPL.RECEIVED</t>
  </si>
  <si>
    <t>APPL.DISBURSED</t>
  </si>
  <si>
    <t>APPL.REJECTED/RETURN</t>
  </si>
  <si>
    <t>APPL.PENDING</t>
  </si>
  <si>
    <t>NPA A/Cs</t>
  </si>
  <si>
    <t>PAYMENT UNDER BILLS REDISCOUNTING SCHEME</t>
  </si>
  <si>
    <t>PAID TO SIDBI AND IDBI</t>
  </si>
  <si>
    <t>TOTAL AMT TO BE</t>
  </si>
  <si>
    <t>AMOUNT OF BILLS</t>
  </si>
  <si>
    <t>Corporation Bank</t>
  </si>
  <si>
    <t>Bank of Rajsthan</t>
  </si>
  <si>
    <t>Punjab &amp; Sind Bank</t>
  </si>
  <si>
    <t>CARD ISSUED</t>
  </si>
  <si>
    <t>LIMIT SANC</t>
  </si>
  <si>
    <t>AMOUNT DISB</t>
  </si>
  <si>
    <t>BALANCE OUTS</t>
  </si>
  <si>
    <t>S.B. of Patiala</t>
  </si>
  <si>
    <t>TARGET  NO</t>
  </si>
  <si>
    <t>AGRI.</t>
  </si>
  <si>
    <t>MADHYA PRADESH ELECTRICITY BOARD</t>
  </si>
  <si>
    <t>AMT. OF SECU.</t>
  </si>
  <si>
    <t>PAYMENT NOT RECD.</t>
  </si>
  <si>
    <t xml:space="preserve">MATURED BUT </t>
  </si>
  <si>
    <t>SSI LOANS WITHOUT COLLATERAL SECURITY UPTO Rs. 25.00 lacs</t>
  </si>
  <si>
    <t>ADVANCE COVERED UNDER CGFSI CREDIT GUA. FUND SCHEME FOR SMALL INDU. BETWEEN RS. 5 LACS TO RS. 25 LACS TO SSI UNIT</t>
  </si>
  <si>
    <t>AMOUNT DEPOSITED IN HSS</t>
  </si>
  <si>
    <t>OUT OF 1 &amp; 2 A/C CREDIT LINKED NO.</t>
  </si>
  <si>
    <t>AMOUNT DISBURSED</t>
  </si>
  <si>
    <t xml:space="preserve">    5 TO 12 YEARS</t>
  </si>
  <si>
    <t xml:space="preserve"> ABOVE 12 YEARS</t>
  </si>
  <si>
    <t>RECOVERY CASES PENDING</t>
  </si>
  <si>
    <t>RRC FILED DURING THE QTR</t>
  </si>
  <si>
    <t>TOTAL RRCs</t>
  </si>
  <si>
    <t>RRC DISPOSED DURING THE QTR</t>
  </si>
  <si>
    <t>RRC WITHDRAWN DURING THE QTR</t>
  </si>
  <si>
    <t xml:space="preserve"> ******** BRAKUP OF YEAR WISE PENDING *********</t>
  </si>
  <si>
    <t>RRC PENDING END OF THE QTR</t>
  </si>
  <si>
    <t>s</t>
  </si>
  <si>
    <t>SINCE INSP.</t>
  </si>
  <si>
    <t>CARDS ISSUED</t>
  </si>
  <si>
    <t>AGRICULTURE  AND ALLIED</t>
  </si>
  <si>
    <t>SJSRY</t>
  </si>
  <si>
    <t>SHG's</t>
  </si>
  <si>
    <t>CASES SANC</t>
  </si>
  <si>
    <t xml:space="preserve">COVERED </t>
  </si>
  <si>
    <t>UNDER PAIS</t>
  </si>
  <si>
    <t>Of which NPA</t>
  </si>
  <si>
    <t>SUB-STD</t>
  </si>
  <si>
    <t>DOUBT</t>
  </si>
  <si>
    <t>LOSS</t>
  </si>
  <si>
    <t>PMRY</t>
  </si>
  <si>
    <t>SGSY (GROUP)</t>
  </si>
  <si>
    <t>SGSY (IND)</t>
  </si>
  <si>
    <t>KVIC</t>
  </si>
  <si>
    <t>ANTYAVYASAYI</t>
  </si>
  <si>
    <t>2005-06</t>
  </si>
  <si>
    <t>CARD</t>
  </si>
  <si>
    <t>ISSUED</t>
  </si>
  <si>
    <t>OF WHICH</t>
  </si>
  <si>
    <t>SINCE</t>
  </si>
  <si>
    <t>INSCEPTION</t>
  </si>
  <si>
    <t>CROP LOAN</t>
  </si>
  <si>
    <t>TERM LOAN</t>
  </si>
  <si>
    <t>TOTAL AGRICULTURE</t>
  </si>
  <si>
    <t>ICICI Bank</t>
  </si>
  <si>
    <t>IndusInd Bank Limited</t>
  </si>
  <si>
    <t>Ing Vysya</t>
  </si>
  <si>
    <t xml:space="preserve">              TOTAL</t>
  </si>
  <si>
    <t>2003-04</t>
  </si>
  <si>
    <t>2004-05</t>
  </si>
  <si>
    <t>The Karur Vysya Bank Ltd.</t>
  </si>
  <si>
    <t>Total Comm Bank</t>
  </si>
  <si>
    <t>Total Private Bank</t>
  </si>
  <si>
    <t>Total SBI Group</t>
  </si>
  <si>
    <t>JAINS</t>
  </si>
  <si>
    <t xml:space="preserve">%age  of NPA to total </t>
  </si>
  <si>
    <t>advances</t>
  </si>
  <si>
    <t>HDFC BANK</t>
  </si>
  <si>
    <t>NPA AMOUNT</t>
  </si>
  <si>
    <t>NPA</t>
  </si>
  <si>
    <t>Narmada Malwa RRB</t>
  </si>
  <si>
    <t>IDBI Bank Ltd.</t>
  </si>
  <si>
    <t>AGRI</t>
  </si>
  <si>
    <t>TOTAL SME</t>
  </si>
  <si>
    <t>Laxmi Vilas Bank Ltd.</t>
  </si>
  <si>
    <t>2006-07</t>
  </si>
  <si>
    <t>ANTYAVYASAI</t>
  </si>
  <si>
    <t>CASES SANCTINED</t>
  </si>
  <si>
    <t>CASES RECD.</t>
  </si>
  <si>
    <t>SC/ST</t>
  </si>
  <si>
    <t>THE END OF QTR</t>
  </si>
  <si>
    <t>CASES PENDING</t>
  </si>
  <si>
    <t>CASES REJ/RETD</t>
  </si>
  <si>
    <t>Ing Vysya Bank</t>
  </si>
  <si>
    <t>TOTAL PS</t>
  </si>
  <si>
    <t>O/S AMT MAR-05</t>
  </si>
  <si>
    <t>The Federal Bank Ltd.</t>
  </si>
  <si>
    <t xml:space="preserve">       (No)</t>
  </si>
  <si>
    <t>TOTAL DISBURSEMENT</t>
  </si>
  <si>
    <t>BALANCE OUTSTANDING</t>
  </si>
  <si>
    <t>SINCE INSCEPTION</t>
  </si>
  <si>
    <t>ARTISAN CREDIT CARD</t>
  </si>
  <si>
    <t>GENERAL CREDIT CARD</t>
  </si>
  <si>
    <t>OUTS</t>
  </si>
  <si>
    <t>PRATISTHA</t>
  </si>
  <si>
    <t>ANTYAVAVSAI</t>
  </si>
  <si>
    <t>S.B. of Mysore</t>
  </si>
  <si>
    <t>NPA %</t>
  </si>
  <si>
    <t>Sr.No</t>
  </si>
  <si>
    <t xml:space="preserve">Sr.No </t>
  </si>
  <si>
    <t>IndusInd Bank Limited*</t>
  </si>
  <si>
    <t>Oriental bank of Comm.</t>
  </si>
  <si>
    <t>Centurion Bank of Punjab</t>
  </si>
  <si>
    <t>Chambal Gwlior RRB</t>
  </si>
  <si>
    <t>Madhyabharat RRB</t>
  </si>
  <si>
    <t>Satprua RRB</t>
  </si>
  <si>
    <t>oriental Bank of Comm.</t>
  </si>
  <si>
    <t>***  BREAKUP OF ADVANCES  ***</t>
  </si>
  <si>
    <t>Oriental Bank of Comm.</t>
  </si>
  <si>
    <t xml:space="preserve"> ******     O.P.S.    ****** </t>
  </si>
  <si>
    <t xml:space="preserve">******     TOTAL    ****** </t>
  </si>
  <si>
    <t>IDBI Bank Ltd</t>
  </si>
  <si>
    <t>%NPA</t>
  </si>
  <si>
    <t>% NPA</t>
  </si>
  <si>
    <t>dqy</t>
  </si>
  <si>
    <t>fgUnh esa</t>
  </si>
  <si>
    <t xml:space="preserve">i=ksa ds mRrj </t>
  </si>
  <si>
    <t xml:space="preserve">mRrj nsauk </t>
  </si>
  <si>
    <t>Ik= izkIr</t>
  </si>
  <si>
    <t>izkIr Ik=ksa dh la[;k</t>
  </si>
  <si>
    <t>t#jh ugha</t>
  </si>
  <si>
    <t>fgUnh esa nsus dk izfr'kr</t>
  </si>
  <si>
    <t>bykgckn cSad</t>
  </si>
  <si>
    <t>vka/kzk cSad</t>
  </si>
  <si>
    <t>cSad vkWQ cMkSnk</t>
  </si>
  <si>
    <t>cSad vkWQ bafM;k</t>
  </si>
  <si>
    <t>cSad vkWQ egkjk"Vª</t>
  </si>
  <si>
    <t>dSusjk cSad</t>
  </si>
  <si>
    <t>dkiksZjs'ku cSad</t>
  </si>
  <si>
    <t>lSaVªy cSad vkWQ bafM;k</t>
  </si>
  <si>
    <t>nsuk cSad</t>
  </si>
  <si>
    <t>bafM;u cSad</t>
  </si>
  <si>
    <t>bafM;u vksojlht cSad</t>
  </si>
  <si>
    <t>vksfj;aVy cSad vkWQ dkWelZ</t>
  </si>
  <si>
    <t>iatkc vkSj fla/k cSad</t>
  </si>
  <si>
    <t>iatkc uS'kuy cSasd</t>
  </si>
  <si>
    <t>LVsV cSad vkWQ gSnjkckn</t>
  </si>
  <si>
    <t>LVsV cSad vkWQ lkSjk"Vª</t>
  </si>
  <si>
    <t>LVsV cSad vkWQ Vªkoudksj</t>
  </si>
  <si>
    <t>LVsV cSad vkWQ ifV;kyk</t>
  </si>
  <si>
    <t>LVsV cSad chdkusj t;iqj</t>
  </si>
  <si>
    <t>LVsV cSad vkWQ bafM;k</t>
  </si>
  <si>
    <t>LVsV cSad vkWQ bankSj</t>
  </si>
  <si>
    <t xml:space="preserve">QsMjy cSad </t>
  </si>
  <si>
    <t>flUMhdsV cSad</t>
  </si>
  <si>
    <t>;wdks cSad</t>
  </si>
  <si>
    <t>;wfu;u cSad vkWQ bafM;k</t>
  </si>
  <si>
    <t>;wukbfVM cSad vkWQ bafM;k</t>
  </si>
  <si>
    <t>fot;k cSad</t>
  </si>
  <si>
    <t>jhok lh/kh vkj-vkj-ch-</t>
  </si>
  <si>
    <t>fofn'kk Hkksiky vkj-vkj-ch-</t>
  </si>
  <si>
    <t>pEacy Xokfy;j vkj-vkj-ch</t>
  </si>
  <si>
    <t>&gt;kcqvk /kkj vkj-vkj-ch-</t>
  </si>
  <si>
    <t>e/;Hkkjr vkj-vkj-ch</t>
  </si>
  <si>
    <t xml:space="preserve">egkdkS'ky vkj-vkj-ch </t>
  </si>
  <si>
    <t>ueZnk eyok vkj-vk-ch</t>
  </si>
  <si>
    <t>jryke eUnlkSj vkj-vkj-ch</t>
  </si>
  <si>
    <t>lriqMk vkj-vkj-ch</t>
  </si>
  <si>
    <t>S.NO.</t>
  </si>
  <si>
    <t>NAME OF BANK</t>
  </si>
  <si>
    <t xml:space="preserve">NAME OF ACCOUNT </t>
  </si>
  <si>
    <t>CANARA BANK</t>
  </si>
  <si>
    <t>CENTRAL BANK OF INDIA</t>
  </si>
  <si>
    <t>DENA BANK</t>
  </si>
  <si>
    <t>STATE BANK OF INDIA</t>
  </si>
  <si>
    <t>PUNJAB NATIONAL BANK</t>
  </si>
  <si>
    <t>M.P. VIDYUT YANTRA</t>
  </si>
  <si>
    <t>NAGAR PALIKA, RATLAM</t>
  </si>
  <si>
    <t>JIWAJI RAO SUGAR CO. LTD., DALAUDA</t>
  </si>
  <si>
    <t>OPTEL TELECOMMUNICATION LTD.</t>
  </si>
  <si>
    <t>MPSEB</t>
  </si>
  <si>
    <t>10.07.90</t>
  </si>
  <si>
    <t>12.11.86</t>
  </si>
  <si>
    <t>27.05.93</t>
  </si>
  <si>
    <t>JUN'95</t>
  </si>
  <si>
    <t>31.03.94</t>
  </si>
  <si>
    <t>01.08.2006</t>
  </si>
  <si>
    <t>03.04.91</t>
  </si>
  <si>
    <t>01.04.02</t>
  </si>
  <si>
    <t>24.08.2000</t>
  </si>
  <si>
    <t xml:space="preserve">  'kkjnk vkj-vkj-ch-</t>
  </si>
  <si>
    <t xml:space="preserve">tEew ,.M d'ehj cSad </t>
  </si>
  <si>
    <t>vkbZ-Mh-ch-vkbZ- cSad</t>
  </si>
  <si>
    <t>dz-</t>
  </si>
  <si>
    <t>cSad</t>
  </si>
  <si>
    <t>31/03/2007</t>
  </si>
  <si>
    <t>UTI Bank Ltd</t>
  </si>
  <si>
    <t>UTI Bank Ltd.</t>
  </si>
  <si>
    <t xml:space="preserve">HDFC BANK  </t>
  </si>
  <si>
    <t>2007-08</t>
  </si>
  <si>
    <t>LOAN SANCTIONED DURING 07-08</t>
  </si>
  <si>
    <t xml:space="preserve"> LOAN DISBURSED DURING 07-08</t>
  </si>
  <si>
    <t>LVsV cSad vkWQ eSlwj</t>
  </si>
  <si>
    <t>y{eh foykl cSad</t>
  </si>
  <si>
    <t>e/;izns'k jkT; lgdkjh cSad</t>
  </si>
  <si>
    <t>REWA</t>
  </si>
  <si>
    <t>SIDHI</t>
  </si>
  <si>
    <t>MAY'97</t>
  </si>
  <si>
    <t>Karnataka Bank Limited</t>
  </si>
  <si>
    <t>The South indian bank</t>
  </si>
  <si>
    <t>S.No</t>
  </si>
  <si>
    <t>Feature</t>
  </si>
  <si>
    <t>District(Selected for financial inclusion)</t>
  </si>
  <si>
    <t>Name of District</t>
  </si>
  <si>
    <t xml:space="preserve">Number of villages </t>
  </si>
  <si>
    <t>Number of town/Cities</t>
  </si>
  <si>
    <t>Total Population</t>
  </si>
  <si>
    <t>Total number of household</t>
  </si>
  <si>
    <t>i</t>
  </si>
  <si>
    <t>Rural household</t>
  </si>
  <si>
    <t>ii</t>
  </si>
  <si>
    <t>Urban/Semi Urban household</t>
  </si>
  <si>
    <t>of the total number of households</t>
  </si>
  <si>
    <t>Farmer households</t>
  </si>
  <si>
    <t>Others</t>
  </si>
  <si>
    <t>BPL households</t>
  </si>
  <si>
    <t>5(a)</t>
  </si>
  <si>
    <t>Villages having maximum number of households</t>
  </si>
  <si>
    <t>b</t>
  </si>
  <si>
    <t>Villages having minimum number of households</t>
  </si>
  <si>
    <t>c</t>
  </si>
  <si>
    <t>Town/City having maximum number of households</t>
  </si>
  <si>
    <t>iv</t>
  </si>
  <si>
    <t>Town/cityhaving minimum number of households</t>
  </si>
  <si>
    <t>House hold covered under "NO FRILL A/cs"</t>
  </si>
  <si>
    <t xml:space="preserve">No. of 'GENERAL CREDIT CARD' </t>
  </si>
  <si>
    <t>issued and Amount sanctioned</t>
  </si>
  <si>
    <t>a. No. of A/c</t>
  </si>
  <si>
    <t>b. Amount in lacs</t>
  </si>
  <si>
    <t xml:space="preserve">No. of 'KISAN CREDIT CARD' issued and Amount </t>
  </si>
  <si>
    <t>sanctioned</t>
  </si>
  <si>
    <t>Name of Bank's</t>
  </si>
  <si>
    <t xml:space="preserve">                             CBI</t>
  </si>
  <si>
    <t>H'bad</t>
  </si>
  <si>
    <t>Raisen</t>
  </si>
  <si>
    <t>Mandla</t>
  </si>
  <si>
    <t xml:space="preserve"> BOB</t>
  </si>
  <si>
    <t>Sagar</t>
  </si>
  <si>
    <t>Khandwa</t>
  </si>
  <si>
    <t>Khargone</t>
  </si>
  <si>
    <t>Burhanpur</t>
  </si>
  <si>
    <t>Vidisha</t>
  </si>
  <si>
    <t>Neemuch</t>
  </si>
  <si>
    <t>Shivpuri</t>
  </si>
  <si>
    <t xml:space="preserve">                     SBOI</t>
  </si>
  <si>
    <t>Harda</t>
  </si>
  <si>
    <t>Damoh</t>
  </si>
  <si>
    <t xml:space="preserve">                     SBI</t>
  </si>
  <si>
    <t>Satna</t>
  </si>
  <si>
    <t>Jabalpur</t>
  </si>
  <si>
    <t>UCO</t>
  </si>
  <si>
    <t>Narsinghpur</t>
  </si>
  <si>
    <t>Sheopurkalan</t>
  </si>
  <si>
    <t xml:space="preserve">              </t>
  </si>
  <si>
    <t>Dena Bk</t>
  </si>
  <si>
    <t>Dhar</t>
  </si>
  <si>
    <t>Datia</t>
  </si>
  <si>
    <t>Sehore</t>
  </si>
  <si>
    <t xml:space="preserve">           PNB</t>
  </si>
  <si>
    <t>Morena</t>
  </si>
  <si>
    <t>Bhind</t>
  </si>
  <si>
    <t xml:space="preserve">     OBC</t>
  </si>
  <si>
    <t xml:space="preserve">                           BOI</t>
  </si>
  <si>
    <t xml:space="preserve">                BOI</t>
  </si>
  <si>
    <t>Shahdol</t>
  </si>
  <si>
    <t>Gwalior</t>
  </si>
  <si>
    <t>Ujjain</t>
  </si>
  <si>
    <t>Guna</t>
  </si>
  <si>
    <t>Corp Bank</t>
  </si>
  <si>
    <t>Synd Bank</t>
  </si>
  <si>
    <t>P&amp;SB</t>
  </si>
  <si>
    <t>Ashok Nagar</t>
  </si>
  <si>
    <t>Balaghat</t>
  </si>
  <si>
    <t>Betul</t>
  </si>
  <si>
    <t xml:space="preserve">            BOM</t>
  </si>
  <si>
    <t>Indore</t>
  </si>
  <si>
    <t>Bhopal</t>
  </si>
  <si>
    <t xml:space="preserve">       IOB</t>
  </si>
  <si>
    <t xml:space="preserve">    Allhabad Bank</t>
  </si>
  <si>
    <t>578/73710</t>
  </si>
  <si>
    <t>866/111062</t>
  </si>
  <si>
    <t>2/211827</t>
  </si>
  <si>
    <t>5/33641</t>
  </si>
  <si>
    <t>958/146771</t>
  </si>
  <si>
    <t>61/3000</t>
  </si>
  <si>
    <t>5/11204</t>
  </si>
  <si>
    <t>AXIS BANK</t>
  </si>
  <si>
    <t>Axis Bank</t>
  </si>
  <si>
    <t xml:space="preserve">Axis Bank </t>
  </si>
  <si>
    <t>2/22412</t>
  </si>
  <si>
    <t>******  PROGRESS  DURING  01/04/2007 TO  31/12/2007 ******</t>
  </si>
  <si>
    <t>31/12/2007</t>
  </si>
  <si>
    <t xml:space="preserve">******     MSME    ****** </t>
  </si>
  <si>
    <t xml:space="preserve">  ******     MSME    ****** </t>
  </si>
  <si>
    <t>DEC.07</t>
  </si>
  <si>
    <t xml:space="preserve">  ******  PROGRESS  DURING  01/04/2007 TO  31/12/2007 ******</t>
  </si>
  <si>
    <t>MSME</t>
  </si>
  <si>
    <t xml:space="preserve">lkmFk baf&lt;;u cSd </t>
  </si>
  <si>
    <t>SMALL&amp;MICR(MANUF.)ENT.</t>
  </si>
  <si>
    <t>SMALL &amp; MICOR. SER.</t>
  </si>
  <si>
    <t>MEDIUM IND.</t>
  </si>
  <si>
    <t>SRMS</t>
  </si>
  <si>
    <t>MPSEB (SPA SCHEME)</t>
  </si>
  <si>
    <t>DT. SINCE INTT. NOT APPLIED</t>
  </si>
  <si>
    <t>O/S AS ON 31.12.07</t>
  </si>
  <si>
    <t xml:space="preserve">SANCTIONED LIMIT  </t>
  </si>
  <si>
    <t>DATE OF SANCTION</t>
  </si>
  <si>
    <t>REPAYMENT OF OVERDUE BANK LOAN ACCOUNTS GUARANTED BY GOVERNMENT UNDERTAKING / CORPORATIONS AS ON 31.12.2007</t>
  </si>
  <si>
    <t>TABLE 32</t>
  </si>
  <si>
    <t xml:space="preserve">                                            Progress of Financial Inclusion in 33  Districts selected in 129th SLBC Meeting</t>
  </si>
  <si>
    <t>52/1000</t>
  </si>
  <si>
    <t>1/21000</t>
  </si>
  <si>
    <t>583/74000</t>
  </si>
  <si>
    <t>The South IndianBank</t>
  </si>
  <si>
    <t>PRATISHTHA(SRMS)</t>
  </si>
  <si>
    <t>PRATISHTHA (SRMS)</t>
  </si>
  <si>
    <t>UPTO 31.12.07</t>
  </si>
  <si>
    <t>Satpura KGB</t>
  </si>
  <si>
    <t>TABLE 12</t>
  </si>
  <si>
    <t>Ratlam</t>
  </si>
  <si>
    <t>No. of 'KISAN CREDIT CARD' issued and Amount sanctioned</t>
  </si>
  <si>
    <t>Jhabua</t>
  </si>
  <si>
    <t xml:space="preserve">            UBI</t>
  </si>
  <si>
    <t xml:space="preserve">                                            Progress of Financial Inclusion in 35  Districts selected in 129th SLBC MEETING</t>
  </si>
  <si>
    <t xml:space="preserve"> No. villages alloted to </t>
  </si>
  <si>
    <t xml:space="preserve">Bank </t>
  </si>
  <si>
    <t>Name of Distt</t>
  </si>
  <si>
    <t>Total No. of Villages</t>
  </si>
  <si>
    <t>No.of vill. Coverd under 100% Fin.Inclu.</t>
  </si>
  <si>
    <t>CBI</t>
  </si>
  <si>
    <t>SBI</t>
  </si>
  <si>
    <t>PNB</t>
  </si>
  <si>
    <t>SB INDORE</t>
  </si>
  <si>
    <t xml:space="preserve"> RRB</t>
  </si>
  <si>
    <t>Allah Bank</t>
  </si>
  <si>
    <t>U.B.I.</t>
  </si>
  <si>
    <t>BOB</t>
  </si>
  <si>
    <t>B.O.I.</t>
  </si>
  <si>
    <t>Syndi. Bank</t>
  </si>
  <si>
    <t>UCO Bank</t>
  </si>
  <si>
    <t>OBC</t>
  </si>
  <si>
    <t>BOM</t>
  </si>
  <si>
    <t>BORJ</t>
  </si>
  <si>
    <t>IOB</t>
  </si>
  <si>
    <t>All Banks</t>
  </si>
  <si>
    <t>Out of which CBI</t>
  </si>
  <si>
    <t>ALLAHABAD BANK</t>
  </si>
  <si>
    <t>BANK OF BARODA</t>
  </si>
  <si>
    <t>BANK OF INDIA</t>
  </si>
  <si>
    <t>BANK OF MAHARASHTRA</t>
  </si>
  <si>
    <t>Hoshangabad</t>
  </si>
  <si>
    <t>CORPORATION BK</t>
  </si>
  <si>
    <t>INDIAN OVERSEASE BANK</t>
  </si>
  <si>
    <t>ORIENTAL BANK OF COMMERCE</t>
  </si>
  <si>
    <t>PUNJAB &amp; SINDH</t>
  </si>
  <si>
    <t>Chhatarpur</t>
  </si>
  <si>
    <t>STATE BANK OF INDORE</t>
  </si>
  <si>
    <t>SYNDICATE BANK</t>
  </si>
  <si>
    <t>UCO BANK</t>
  </si>
  <si>
    <t>UNION BANK</t>
  </si>
  <si>
    <t>Sidhi</t>
  </si>
  <si>
    <t>Rewa</t>
  </si>
  <si>
    <t>VIJAYA BANK</t>
  </si>
  <si>
    <t>Total</t>
  </si>
  <si>
    <t>TABLE-12-I</t>
  </si>
  <si>
    <t>Narsingpur</t>
  </si>
  <si>
    <t>Sheopurkala</t>
  </si>
  <si>
    <t xml:space="preserve"> Progress of Financial Inclusion in 35  Districts selected in 129th SLBC Meeting</t>
  </si>
  <si>
    <t>TABLE-12</t>
  </si>
  <si>
    <t xml:space="preserve">     Of which Girl Student</t>
  </si>
  <si>
    <t xml:space="preserve">  Of which Girl Student</t>
  </si>
  <si>
    <t>LOAN OUTSTANDING            as on Dec.07</t>
  </si>
  <si>
    <t xml:space="preserve">  Of Which to Girl Student</t>
  </si>
  <si>
    <t>INTEREST OVERDUE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</si>
</sst>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&quot;Rs.&quot;#,##0_);\(&quot;Rs.&quot;#,##0\)"/>
    <numFmt numFmtId="185" formatCode="&quot;Rs.&quot;#,##0_);[Red]\(&quot;Rs.&quot;#,##0\)"/>
    <numFmt numFmtId="186" formatCode="&quot;Rs.&quot;#,##0.00_);\(&quot;Rs.&quot;#,##0.00\)"/>
    <numFmt numFmtId="187" formatCode="&quot;Rs.&quot;#,##0.00_);[Red]\(&quot;Rs.&quot;#,##0.00\)"/>
    <numFmt numFmtId="188" formatCode="_(&quot;Rs.&quot;* #,##0_);_(&quot;Rs.&quot;* \(#,##0\);_(&quot;Rs.&quot;* &quot;-&quot;_);_(@_)"/>
    <numFmt numFmtId="189" formatCode="_(&quot;Rs.&quot;* #,##0.00_);_(&quot;Rs.&quot;* \(#,##0.00\);_(&quot;Rs.&quot;* &quot;-&quot;??_);_(@_)"/>
    <numFmt numFmtId="190" formatCode="0.0"/>
    <numFmt numFmtId="191" formatCode="yyyy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u val="single"/>
      <sz val="11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3"/>
      <name val="Tahoma"/>
      <family val="2"/>
    </font>
    <font>
      <b/>
      <sz val="1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b/>
      <sz val="8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2"/>
      <name val="DevLys 150"/>
      <family val="0"/>
    </font>
    <font>
      <sz val="12"/>
      <name val="DevLys 150"/>
      <family val="0"/>
    </font>
    <font>
      <sz val="11"/>
      <name val="DevLys 150"/>
      <family val="0"/>
    </font>
    <font>
      <sz val="10"/>
      <name val="DevLys 150"/>
      <family val="0"/>
    </font>
    <font>
      <b/>
      <sz val="12"/>
      <name val="Dark Courier"/>
      <family val="3"/>
    </font>
    <font>
      <sz val="12"/>
      <name val="Dark Courier"/>
      <family val="3"/>
    </font>
    <font>
      <b/>
      <sz val="16"/>
      <name val="DevLys 010"/>
      <family val="0"/>
    </font>
    <font>
      <b/>
      <sz val="14"/>
      <name val="DevLys 010"/>
      <family val="0"/>
    </font>
    <font>
      <sz val="10"/>
      <name val="DevLys 010"/>
      <family val="0"/>
    </font>
    <font>
      <sz val="11"/>
      <name val="DevLys 010"/>
      <family val="0"/>
    </font>
    <font>
      <b/>
      <sz val="12"/>
      <name val="DevLys 010"/>
      <family val="0"/>
    </font>
    <font>
      <sz val="12"/>
      <name val="DevLys 010"/>
      <family val="0"/>
    </font>
    <font>
      <sz val="16"/>
      <name val="Arial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Fill="1" applyAlignment="1">
      <alignment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/>
    </xf>
    <xf numFmtId="0" fontId="13" fillId="0" borderId="1" xfId="0" applyFont="1" applyBorder="1" applyAlignment="1">
      <alignment/>
    </xf>
    <xf numFmtId="0" fontId="12" fillId="0" borderId="2" xfId="0" applyFont="1" applyBorder="1" applyAlignment="1">
      <alignment/>
    </xf>
    <xf numFmtId="1" fontId="14" fillId="0" borderId="1" xfId="0" applyNumberFormat="1" applyFont="1" applyFill="1" applyBorder="1" applyAlignment="1">
      <alignment/>
    </xf>
    <xf numFmtId="1" fontId="12" fillId="0" borderId="3" xfId="0" applyNumberFormat="1" applyFont="1" applyFill="1" applyBorder="1" applyAlignment="1">
      <alignment horizontal="center"/>
    </xf>
    <xf numFmtId="1" fontId="16" fillId="0" borderId="4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11" fillId="0" borderId="4" xfId="0" applyFont="1" applyBorder="1" applyAlignment="1">
      <alignment/>
    </xf>
    <xf numFmtId="1" fontId="11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1" fontId="10" fillId="0" borderId="4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0" fillId="0" borderId="0" xfId="0" applyFont="1" applyAlignment="1">
      <alignment horizontal="center"/>
    </xf>
    <xf numFmtId="190" fontId="11" fillId="0" borderId="0" xfId="0" applyNumberFormat="1" applyFont="1" applyAlignment="1">
      <alignment/>
    </xf>
    <xf numFmtId="2" fontId="10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11" fillId="0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/>
    </xf>
    <xf numFmtId="0" fontId="12" fillId="0" borderId="3" xfId="0" applyFont="1" applyBorder="1" applyAlignment="1">
      <alignment/>
    </xf>
    <xf numFmtId="1" fontId="10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12" fillId="0" borderId="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10" fillId="0" borderId="1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2" fontId="10" fillId="0" borderId="4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1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1" fontId="10" fillId="0" borderId="3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/>
    </xf>
    <xf numFmtId="0" fontId="11" fillId="0" borderId="2" xfId="0" applyFont="1" applyBorder="1" applyAlignment="1">
      <alignment/>
    </xf>
    <xf numFmtId="1" fontId="11" fillId="0" borderId="2" xfId="0" applyNumberFormat="1" applyFont="1" applyBorder="1" applyAlignment="1">
      <alignment/>
    </xf>
    <xf numFmtId="1" fontId="19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9" xfId="0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" fontId="10" fillId="0" borderId="0" xfId="0" applyNumberFormat="1" applyFont="1" applyAlignment="1">
      <alignment horizontal="center"/>
    </xf>
    <xf numFmtId="1" fontId="11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/>
    </xf>
    <xf numFmtId="0" fontId="0" fillId="0" borderId="2" xfId="0" applyBorder="1" applyAlignment="1">
      <alignment/>
    </xf>
    <xf numFmtId="2" fontId="19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" fontId="22" fillId="0" borderId="4" xfId="0" applyNumberFormat="1" applyFont="1" applyBorder="1" applyAlignment="1">
      <alignment horizontal="right"/>
    </xf>
    <xf numFmtId="1" fontId="22" fillId="0" borderId="1" xfId="0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" fontId="10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11" fillId="0" borderId="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0" fillId="0" borderId="4" xfId="0" applyFont="1" applyFill="1" applyBorder="1" applyAlignment="1">
      <alignment/>
    </xf>
    <xf numFmtId="1" fontId="20" fillId="0" borderId="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20" fillId="0" borderId="4" xfId="0" applyNumberFormat="1" applyFont="1" applyBorder="1" applyAlignment="1">
      <alignment/>
    </xf>
    <xf numFmtId="0" fontId="0" fillId="3" borderId="0" xfId="0" applyFill="1" applyAlignment="1">
      <alignment/>
    </xf>
    <xf numFmtId="0" fontId="11" fillId="4" borderId="4" xfId="0" applyFont="1" applyFill="1" applyBorder="1" applyAlignment="1">
      <alignment/>
    </xf>
    <xf numFmtId="1" fontId="11" fillId="4" borderId="4" xfId="0" applyNumberFormat="1" applyFont="1" applyFill="1" applyBorder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/>
    </xf>
    <xf numFmtId="1" fontId="10" fillId="4" borderId="4" xfId="0" applyNumberFormat="1" applyFont="1" applyFill="1" applyBorder="1" applyAlignment="1">
      <alignment/>
    </xf>
    <xf numFmtId="0" fontId="19" fillId="4" borderId="4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20" fillId="4" borderId="4" xfId="0" applyFont="1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1" fontId="12" fillId="0" borderId="4" xfId="0" applyNumberFormat="1" applyFont="1" applyBorder="1" applyAlignment="1">
      <alignment/>
    </xf>
    <xf numFmtId="1" fontId="11" fillId="0" borderId="4" xfId="0" applyNumberFormat="1" applyFont="1" applyBorder="1" applyAlignment="1">
      <alignment horizontal="center"/>
    </xf>
    <xf numFmtId="1" fontId="16" fillId="0" borderId="0" xfId="0" applyNumberFormat="1" applyFont="1" applyFill="1" applyAlignment="1">
      <alignment/>
    </xf>
    <xf numFmtId="1" fontId="10" fillId="0" borderId="10" xfId="0" applyNumberFormat="1" applyFont="1" applyFill="1" applyBorder="1" applyAlignment="1">
      <alignment/>
    </xf>
    <xf numFmtId="1" fontId="10" fillId="0" borderId="5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1" fontId="10" fillId="0" borderId="13" xfId="0" applyNumberFormat="1" applyFont="1" applyFill="1" applyBorder="1" applyAlignment="1">
      <alignment/>
    </xf>
    <xf numFmtId="1" fontId="10" fillId="0" borderId="9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10" fillId="0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11" fillId="0" borderId="11" xfId="0" applyNumberFormat="1" applyFont="1" applyBorder="1" applyAlignment="1">
      <alignment/>
    </xf>
    <xf numFmtId="1" fontId="11" fillId="0" borderId="5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9" fillId="0" borderId="4" xfId="0" applyNumberFormat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10" fillId="0" borderId="11" xfId="0" applyNumberFormat="1" applyFont="1" applyBorder="1" applyAlignment="1">
      <alignment horizontal="left"/>
    </xf>
    <xf numFmtId="1" fontId="10" fillId="0" borderId="0" xfId="0" applyNumberFormat="1" applyFont="1" applyAlignment="1" quotePrefix="1">
      <alignment horizontal="center"/>
    </xf>
    <xf numFmtId="1" fontId="11" fillId="4" borderId="0" xfId="0" applyNumberFormat="1" applyFont="1" applyFill="1" applyAlignment="1">
      <alignment/>
    </xf>
    <xf numFmtId="1" fontId="20" fillId="4" borderId="4" xfId="0" applyNumberFormat="1" applyFont="1" applyFill="1" applyBorder="1" applyAlignment="1">
      <alignment/>
    </xf>
    <xf numFmtId="1" fontId="19" fillId="4" borderId="4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1" fontId="19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7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2" fontId="0" fillId="0" borderId="5" xfId="0" applyNumberFormat="1" applyBorder="1" applyAlignment="1">
      <alignment horizontal="left" vertical="center"/>
    </xf>
    <xf numFmtId="2" fontId="0" fillId="0" borderId="6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27" fillId="0" borderId="4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/>
    </xf>
    <xf numFmtId="1" fontId="12" fillId="0" borderId="4" xfId="0" applyNumberFormat="1" applyFont="1" applyFill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1" fillId="0" borderId="0" xfId="0" applyFont="1" applyAlignment="1">
      <alignment/>
    </xf>
    <xf numFmtId="0" fontId="20" fillId="4" borderId="0" xfId="0" applyFont="1" applyFill="1" applyAlignment="1">
      <alignment/>
    </xf>
    <xf numFmtId="1" fontId="20" fillId="4" borderId="0" xfId="0" applyNumberFormat="1" applyFont="1" applyFill="1" applyAlignment="1">
      <alignment/>
    </xf>
    <xf numFmtId="0" fontId="19" fillId="4" borderId="11" xfId="0" applyFont="1" applyFill="1" applyBorder="1" applyAlignment="1">
      <alignment/>
    </xf>
    <xf numFmtId="1" fontId="19" fillId="4" borderId="2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/>
    </xf>
    <xf numFmtId="1" fontId="2" fillId="0" borderId="4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" fontId="10" fillId="0" borderId="12" xfId="0" applyNumberFormat="1" applyFont="1" applyFill="1" applyBorder="1" applyAlignment="1" quotePrefix="1">
      <alignment horizontal="center"/>
    </xf>
    <xf numFmtId="1" fontId="11" fillId="0" borderId="4" xfId="0" applyNumberFormat="1" applyFont="1" applyFill="1" applyBorder="1" applyAlignment="1">
      <alignment horizontal="right"/>
    </xf>
    <xf numFmtId="1" fontId="11" fillId="0" borderId="4" xfId="0" applyNumberFormat="1" applyFont="1" applyFill="1" applyBorder="1" applyAlignment="1" quotePrefix="1">
      <alignment horizontal="right"/>
    </xf>
    <xf numFmtId="1" fontId="2" fillId="0" borderId="4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1" fontId="11" fillId="0" borderId="2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1" fontId="11" fillId="2" borderId="4" xfId="0" applyNumberFormat="1" applyFont="1" applyFill="1" applyBorder="1" applyAlignment="1">
      <alignment/>
    </xf>
    <xf numFmtId="1" fontId="1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2" fillId="2" borderId="4" xfId="0" applyNumberFormat="1" applyFont="1" applyFill="1" applyBorder="1" applyAlignment="1">
      <alignment/>
    </xf>
    <xf numFmtId="1" fontId="16" fillId="2" borderId="4" xfId="0" applyNumberFormat="1" applyFont="1" applyFill="1" applyBorder="1" applyAlignment="1">
      <alignment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4" xfId="0" applyFont="1" applyBorder="1" applyAlignment="1">
      <alignment/>
    </xf>
    <xf numFmtId="1" fontId="31" fillId="0" borderId="4" xfId="0" applyNumberFormat="1" applyFont="1" applyBorder="1" applyAlignment="1">
      <alignment/>
    </xf>
    <xf numFmtId="1" fontId="31" fillId="0" borderId="4" xfId="0" applyNumberFormat="1" applyFont="1" applyFill="1" applyBorder="1" applyAlignment="1">
      <alignment/>
    </xf>
    <xf numFmtId="0" fontId="2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1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2" fontId="0" fillId="0" borderId="4" xfId="0" applyNumberFormat="1" applyFill="1" applyBorder="1" applyAlignment="1">
      <alignment/>
    </xf>
    <xf numFmtId="2" fontId="6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0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2" fontId="0" fillId="2" borderId="4" xfId="0" applyNumberForma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1" fontId="1" fillId="0" borderId="1" xfId="0" applyNumberFormat="1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 quotePrefix="1">
      <alignment horizontal="center"/>
    </xf>
    <xf numFmtId="1" fontId="1" fillId="0" borderId="0" xfId="0" applyNumberFormat="1" applyFont="1" applyFill="1" applyAlignment="1" quotePrefix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6" xfId="0" applyNumberFormat="1" applyFont="1" applyFill="1" applyBorder="1" applyAlignment="1" quotePrefix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10" fillId="0" borderId="7" xfId="0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36" fillId="0" borderId="4" xfId="0" applyFont="1" applyFill="1" applyBorder="1" applyAlignment="1">
      <alignment/>
    </xf>
    <xf numFmtId="1" fontId="36" fillId="0" borderId="4" xfId="0" applyNumberFormat="1" applyFont="1" applyFill="1" applyBorder="1" applyAlignment="1">
      <alignment/>
    </xf>
    <xf numFmtId="1" fontId="36" fillId="0" borderId="4" xfId="0" applyNumberFormat="1" applyFont="1" applyFill="1" applyBorder="1" applyAlignment="1">
      <alignment horizontal="left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4" xfId="0" applyFont="1" applyBorder="1" applyAlignment="1">
      <alignment/>
    </xf>
    <xf numFmtId="0" fontId="38" fillId="0" borderId="2" xfId="0" applyFont="1" applyFill="1" applyBorder="1" applyAlignment="1">
      <alignment/>
    </xf>
    <xf numFmtId="1" fontId="38" fillId="0" borderId="1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4" xfId="0" applyFont="1" applyFill="1" applyBorder="1" applyAlignment="1">
      <alignment/>
    </xf>
    <xf numFmtId="1" fontId="38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2" fontId="27" fillId="0" borderId="1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10" fillId="2" borderId="4" xfId="0" applyNumberFormat="1" applyFont="1" applyFill="1" applyBorder="1" applyAlignment="1">
      <alignment/>
    </xf>
    <xf numFmtId="1" fontId="10" fillId="2" borderId="0" xfId="0" applyNumberFormat="1" applyFont="1" applyFill="1" applyAlignment="1">
      <alignment/>
    </xf>
    <xf numFmtId="1" fontId="16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1" fontId="10" fillId="2" borderId="11" xfId="0" applyNumberFormat="1" applyFont="1" applyFill="1" applyBorder="1" applyAlignment="1">
      <alignment/>
    </xf>
    <xf numFmtId="1" fontId="10" fillId="2" borderId="10" xfId="0" applyNumberFormat="1" applyFont="1" applyFill="1" applyBorder="1" applyAlignment="1">
      <alignment/>
    </xf>
    <xf numFmtId="1" fontId="10" fillId="2" borderId="4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/>
    </xf>
    <xf numFmtId="1" fontId="10" fillId="2" borderId="12" xfId="0" applyNumberFormat="1" applyFont="1" applyFill="1" applyBorder="1" applyAlignment="1">
      <alignment/>
    </xf>
    <xf numFmtId="1" fontId="10" fillId="2" borderId="5" xfId="0" applyNumberFormat="1" applyFont="1" applyFill="1" applyBorder="1" applyAlignment="1">
      <alignment/>
    </xf>
    <xf numFmtId="1" fontId="10" fillId="2" borderId="13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/>
    </xf>
    <xf numFmtId="1" fontId="10" fillId="2" borderId="2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0" fillId="2" borderId="4" xfId="0" applyNumberFormat="1" applyFill="1" applyBorder="1" applyAlignment="1">
      <alignment/>
    </xf>
    <xf numFmtId="0" fontId="11" fillId="2" borderId="4" xfId="0" applyFont="1" applyFill="1" applyBorder="1" applyAlignment="1">
      <alignment/>
    </xf>
    <xf numFmtId="1" fontId="19" fillId="2" borderId="4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/>
    </xf>
    <xf numFmtId="1" fontId="10" fillId="2" borderId="3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0" fillId="2" borderId="13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6" fillId="2" borderId="4" xfId="0" applyFont="1" applyFill="1" applyBorder="1" applyAlignment="1">
      <alignment/>
    </xf>
    <xf numFmtId="1" fontId="21" fillId="2" borderId="4" xfId="0" applyNumberFormat="1" applyFont="1" applyFill="1" applyBorder="1" applyAlignment="1">
      <alignment/>
    </xf>
    <xf numFmtId="0" fontId="10" fillId="2" borderId="4" xfId="0" applyFont="1" applyFill="1" applyBorder="1" applyAlignment="1">
      <alignment/>
    </xf>
    <xf numFmtId="1" fontId="10" fillId="4" borderId="0" xfId="0" applyNumberFormat="1" applyFont="1" applyFill="1" applyAlignment="1">
      <alignment/>
    </xf>
    <xf numFmtId="1" fontId="12" fillId="4" borderId="0" xfId="0" applyNumberFormat="1" applyFont="1" applyFill="1" applyAlignment="1">
      <alignment/>
    </xf>
    <xf numFmtId="1" fontId="10" fillId="4" borderId="1" xfId="0" applyNumberFormat="1" applyFont="1" applyFill="1" applyBorder="1" applyAlignment="1">
      <alignment/>
    </xf>
    <xf numFmtId="1" fontId="10" fillId="4" borderId="2" xfId="0" applyNumberFormat="1" applyFont="1" applyFill="1" applyBorder="1" applyAlignment="1">
      <alignment/>
    </xf>
    <xf numFmtId="1" fontId="11" fillId="4" borderId="0" xfId="0" applyNumberFormat="1" applyFont="1" applyFill="1" applyAlignment="1">
      <alignment horizontal="right"/>
    </xf>
    <xf numFmtId="1" fontId="10" fillId="4" borderId="0" xfId="0" applyNumberFormat="1" applyFont="1" applyFill="1" applyAlignment="1">
      <alignment horizontal="right"/>
    </xf>
    <xf numFmtId="1" fontId="10" fillId="4" borderId="1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right"/>
    </xf>
    <xf numFmtId="1" fontId="12" fillId="4" borderId="0" xfId="0" applyNumberFormat="1" applyFont="1" applyFill="1" applyAlignment="1">
      <alignment horizontal="right"/>
    </xf>
    <xf numFmtId="1" fontId="10" fillId="4" borderId="5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right"/>
    </xf>
    <xf numFmtId="1" fontId="10" fillId="4" borderId="14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right"/>
    </xf>
    <xf numFmtId="1" fontId="11" fillId="4" borderId="2" xfId="0" applyNumberFormat="1" applyFont="1" applyFill="1" applyBorder="1" applyAlignment="1">
      <alignment/>
    </xf>
    <xf numFmtId="1" fontId="1" fillId="4" borderId="0" xfId="0" applyNumberFormat="1" applyFont="1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" fontId="1" fillId="4" borderId="0" xfId="0" applyNumberFormat="1" applyFont="1" applyFill="1" applyAlignment="1">
      <alignment/>
    </xf>
    <xf numFmtId="1" fontId="2" fillId="4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/>
    </xf>
    <xf numFmtId="1" fontId="1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1" fontId="1" fillId="4" borderId="3" xfId="0" applyNumberFormat="1" applyFont="1" applyFill="1" applyBorder="1" applyAlignment="1">
      <alignment/>
    </xf>
    <xf numFmtId="1" fontId="1" fillId="4" borderId="2" xfId="0" applyNumberFormat="1" applyFont="1" applyFill="1" applyBorder="1" applyAlignment="1">
      <alignment/>
    </xf>
    <xf numFmtId="1" fontId="1" fillId="4" borderId="5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2" fontId="0" fillId="4" borderId="0" xfId="0" applyNumberFormat="1" applyFont="1" applyFill="1" applyAlignment="1">
      <alignment/>
    </xf>
    <xf numFmtId="1" fontId="1" fillId="4" borderId="4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1" fontId="12" fillId="4" borderId="0" xfId="0" applyNumberFormat="1" applyFont="1" applyFill="1" applyBorder="1" applyAlignment="1">
      <alignment/>
    </xf>
    <xf numFmtId="1" fontId="11" fillId="4" borderId="0" xfId="0" applyNumberFormat="1" applyFont="1" applyFill="1" applyBorder="1" applyAlignment="1">
      <alignment/>
    </xf>
    <xf numFmtId="1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1" fontId="19" fillId="4" borderId="11" xfId="0" applyNumberFormat="1" applyFont="1" applyFill="1" applyBorder="1" applyAlignment="1">
      <alignment horizontal="left"/>
    </xf>
    <xf numFmtId="1" fontId="19" fillId="4" borderId="5" xfId="0" applyNumberFormat="1" applyFont="1" applyFill="1" applyBorder="1" applyAlignment="1">
      <alignment horizontal="left"/>
    </xf>
    <xf numFmtId="1" fontId="11" fillId="4" borderId="11" xfId="0" applyNumberFormat="1" applyFont="1" applyFill="1" applyBorder="1" applyAlignment="1">
      <alignment/>
    </xf>
    <xf numFmtId="1" fontId="11" fillId="4" borderId="5" xfId="0" applyNumberFormat="1" applyFont="1" applyFill="1" applyBorder="1" applyAlignment="1">
      <alignment/>
    </xf>
    <xf numFmtId="0" fontId="19" fillId="4" borderId="3" xfId="0" applyFont="1" applyFill="1" applyBorder="1" applyAlignment="1">
      <alignment/>
    </xf>
    <xf numFmtId="1" fontId="19" fillId="4" borderId="14" xfId="0" applyNumberFormat="1" applyFont="1" applyFill="1" applyBorder="1" applyAlignment="1">
      <alignment/>
    </xf>
    <xf numFmtId="1" fontId="19" fillId="4" borderId="6" xfId="0" applyNumberFormat="1" applyFont="1" applyFill="1" applyBorder="1" applyAlignment="1">
      <alignment/>
    </xf>
    <xf numFmtId="1" fontId="19" fillId="4" borderId="11" xfId="0" applyNumberFormat="1" applyFont="1" applyFill="1" applyBorder="1" applyAlignment="1">
      <alignment/>
    </xf>
    <xf numFmtId="1" fontId="19" fillId="4" borderId="5" xfId="0" applyNumberFormat="1" applyFont="1" applyFill="1" applyBorder="1" applyAlignment="1">
      <alignment/>
    </xf>
    <xf numFmtId="1" fontId="11" fillId="4" borderId="6" xfId="0" applyNumberFormat="1" applyFont="1" applyFill="1" applyBorder="1" applyAlignment="1">
      <alignment/>
    </xf>
    <xf numFmtId="1" fontId="19" fillId="4" borderId="8" xfId="0" applyNumberFormat="1" applyFont="1" applyFill="1" applyBorder="1" applyAlignment="1">
      <alignment/>
    </xf>
    <xf numFmtId="1" fontId="19" fillId="4" borderId="7" xfId="0" applyNumberFormat="1" applyFont="1" applyFill="1" applyBorder="1" applyAlignment="1">
      <alignment/>
    </xf>
    <xf numFmtId="1" fontId="19" fillId="4" borderId="4" xfId="0" applyNumberFormat="1" applyFont="1" applyFill="1" applyBorder="1" applyAlignment="1">
      <alignment horizontal="center"/>
    </xf>
    <xf numFmtId="1" fontId="19" fillId="4" borderId="12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/>
    </xf>
    <xf numFmtId="1" fontId="12" fillId="4" borderId="4" xfId="0" applyNumberFormat="1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2" fillId="4" borderId="4" xfId="0" applyFont="1" applyFill="1" applyBorder="1" applyAlignment="1">
      <alignment/>
    </xf>
    <xf numFmtId="1" fontId="0" fillId="4" borderId="0" xfId="0" applyNumberFormat="1" applyFont="1" applyFill="1" applyAlignment="1">
      <alignment/>
    </xf>
    <xf numFmtId="0" fontId="11" fillId="4" borderId="1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21" fillId="4" borderId="0" xfId="0" applyFont="1" applyFill="1" applyAlignment="1">
      <alignment/>
    </xf>
    <xf numFmtId="0" fontId="1" fillId="4" borderId="0" xfId="0" applyFont="1" applyFill="1" applyAlignment="1">
      <alignment/>
    </xf>
    <xf numFmtId="2" fontId="0" fillId="4" borderId="4" xfId="0" applyNumberFormat="1" applyFill="1" applyBorder="1" applyAlignment="1">
      <alignment/>
    </xf>
    <xf numFmtId="2" fontId="21" fillId="4" borderId="4" xfId="0" applyNumberFormat="1" applyFont="1" applyFill="1" applyBorder="1" applyAlignment="1">
      <alignment/>
    </xf>
    <xf numFmtId="0" fontId="21" fillId="4" borderId="4" xfId="0" applyFont="1" applyFill="1" applyBorder="1" applyAlignment="1">
      <alignment/>
    </xf>
    <xf numFmtId="1" fontId="11" fillId="4" borderId="13" xfId="0" applyNumberFormat="1" applyFont="1" applyFill="1" applyBorder="1" applyAlignment="1">
      <alignment/>
    </xf>
    <xf numFmtId="1" fontId="1" fillId="4" borderId="9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1" fontId="0" fillId="4" borderId="12" xfId="0" applyNumberFormat="1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4" borderId="3" xfId="0" applyFill="1" applyBorder="1" applyAlignment="1">
      <alignment/>
    </xf>
    <xf numFmtId="1" fontId="1" fillId="4" borderId="1" xfId="0" applyNumberFormat="1" applyFont="1" applyFill="1" applyBorder="1" applyAlignment="1">
      <alignment horizontal="left"/>
    </xf>
    <xf numFmtId="1" fontId="1" fillId="4" borderId="11" xfId="0" applyNumberFormat="1" applyFont="1" applyFill="1" applyBorder="1" applyAlignment="1">
      <alignment/>
    </xf>
    <xf numFmtId="1" fontId="1" fillId="4" borderId="5" xfId="0" applyNumberFormat="1" applyFont="1" applyFill="1" applyBorder="1" applyAlignment="1" quotePrefix="1">
      <alignment horizontal="center"/>
    </xf>
    <xf numFmtId="1" fontId="1" fillId="4" borderId="8" xfId="0" applyNumberFormat="1" applyFont="1" applyFill="1" applyBorder="1" applyAlignment="1">
      <alignment/>
    </xf>
    <xf numFmtId="1" fontId="1" fillId="4" borderId="7" xfId="0" applyNumberFormat="1" applyFont="1" applyFill="1" applyBorder="1" applyAlignment="1">
      <alignment/>
    </xf>
    <xf numFmtId="0" fontId="1" fillId="4" borderId="2" xfId="0" applyFont="1" applyFill="1" applyBorder="1" applyAlignment="1">
      <alignment/>
    </xf>
    <xf numFmtId="1" fontId="1" fillId="4" borderId="4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1" fontId="10" fillId="4" borderId="9" xfId="0" applyNumberFormat="1" applyFont="1" applyFill="1" applyBorder="1" applyAlignment="1">
      <alignment/>
    </xf>
    <xf numFmtId="1" fontId="10" fillId="4" borderId="12" xfId="0" applyNumberFormat="1" applyFont="1" applyFill="1" applyBorder="1" applyAlignment="1">
      <alignment/>
    </xf>
    <xf numFmtId="1" fontId="10" fillId="4" borderId="13" xfId="0" applyNumberFormat="1" applyFont="1" applyFill="1" applyBorder="1" applyAlignment="1">
      <alignment/>
    </xf>
    <xf numFmtId="1" fontId="11" fillId="4" borderId="12" xfId="0" applyNumberFormat="1" applyFont="1" applyFill="1" applyBorder="1" applyAlignment="1">
      <alignment/>
    </xf>
    <xf numFmtId="1" fontId="10" fillId="4" borderId="3" xfId="0" applyNumberFormat="1" applyFont="1" applyFill="1" applyBorder="1" applyAlignment="1">
      <alignment/>
    </xf>
    <xf numFmtId="1" fontId="10" fillId="4" borderId="4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/>
    </xf>
    <xf numFmtId="1" fontId="10" fillId="4" borderId="0" xfId="0" applyNumberFormat="1" applyFont="1" applyFill="1" applyAlignment="1">
      <alignment horizontal="center"/>
    </xf>
    <xf numFmtId="1" fontId="10" fillId="4" borderId="11" xfId="0" applyNumberFormat="1" applyFont="1" applyFill="1" applyBorder="1" applyAlignment="1">
      <alignment horizontal="left"/>
    </xf>
    <xf numFmtId="1" fontId="10" fillId="4" borderId="0" xfId="0" applyNumberFormat="1" applyFont="1" applyFill="1" applyAlignment="1" quotePrefix="1">
      <alignment horizontal="center"/>
    </xf>
    <xf numFmtId="1" fontId="1" fillId="4" borderId="9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/>
    </xf>
    <xf numFmtId="1" fontId="1" fillId="4" borderId="6" xfId="0" applyNumberFormat="1" applyFont="1" applyFill="1" applyBorder="1" applyAlignment="1" quotePrefix="1">
      <alignment horizontal="center"/>
    </xf>
    <xf numFmtId="0" fontId="2" fillId="4" borderId="4" xfId="0" applyFont="1" applyFill="1" applyBorder="1" applyAlignment="1">
      <alignment/>
    </xf>
    <xf numFmtId="1" fontId="2" fillId="4" borderId="4" xfId="0" applyNumberFormat="1" applyFont="1" applyFill="1" applyBorder="1" applyAlignment="1">
      <alignment/>
    </xf>
    <xf numFmtId="0" fontId="21" fillId="4" borderId="4" xfId="0" applyFont="1" applyFill="1" applyBorder="1" applyAlignment="1">
      <alignment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" fontId="6" fillId="4" borderId="4" xfId="0" applyNumberFormat="1" applyFont="1" applyFill="1" applyBorder="1" applyAlignment="1">
      <alignment horizontal="center"/>
    </xf>
    <xf numFmtId="1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2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/>
    </xf>
    <xf numFmtId="2" fontId="21" fillId="4" borderId="0" xfId="0" applyNumberFormat="1" applyFont="1" applyFill="1" applyAlignment="1">
      <alignment/>
    </xf>
    <xf numFmtId="2" fontId="21" fillId="4" borderId="0" xfId="0" applyNumberFormat="1" applyFont="1" applyFill="1" applyAlignment="1">
      <alignment horizontal="left"/>
    </xf>
    <xf numFmtId="1" fontId="21" fillId="4" borderId="0" xfId="0" applyNumberFormat="1" applyFont="1" applyFill="1" applyAlignment="1">
      <alignment/>
    </xf>
    <xf numFmtId="0" fontId="12" fillId="4" borderId="0" xfId="0" applyFont="1" applyFill="1" applyAlignment="1">
      <alignment/>
    </xf>
    <xf numFmtId="2" fontId="0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1" fontId="1" fillId="4" borderId="0" xfId="0" applyNumberFormat="1" applyFont="1" applyFill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2" fontId="21" fillId="4" borderId="0" xfId="0" applyNumberFormat="1" applyFont="1" applyFill="1" applyAlignment="1">
      <alignment/>
    </xf>
    <xf numFmtId="1" fontId="21" fillId="4" borderId="0" xfId="0" applyNumberFormat="1" applyFont="1" applyFill="1" applyAlignment="1">
      <alignment/>
    </xf>
    <xf numFmtId="0" fontId="21" fillId="4" borderId="0" xfId="0" applyFont="1" applyFill="1" applyAlignment="1">
      <alignment/>
    </xf>
    <xf numFmtId="2" fontId="11" fillId="4" borderId="4" xfId="0" applyNumberFormat="1" applyFont="1" applyFill="1" applyBorder="1" applyAlignment="1">
      <alignment/>
    </xf>
    <xf numFmtId="2" fontId="10" fillId="4" borderId="4" xfId="0" applyNumberFormat="1" applyFont="1" applyFill="1" applyBorder="1" applyAlignment="1">
      <alignment/>
    </xf>
    <xf numFmtId="1" fontId="19" fillId="4" borderId="0" xfId="0" applyNumberFormat="1" applyFont="1" applyFill="1" applyAlignment="1">
      <alignment/>
    </xf>
    <xf numFmtId="2" fontId="12" fillId="4" borderId="0" xfId="0" applyNumberFormat="1" applyFont="1" applyFill="1" applyAlignment="1">
      <alignment horizontal="right"/>
    </xf>
    <xf numFmtId="2" fontId="10" fillId="4" borderId="0" xfId="0" applyNumberFormat="1" applyFont="1" applyFill="1" applyAlignment="1">
      <alignment horizontal="right"/>
    </xf>
    <xf numFmtId="2" fontId="10" fillId="4" borderId="12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right"/>
    </xf>
    <xf numFmtId="2" fontId="10" fillId="4" borderId="3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right"/>
    </xf>
    <xf numFmtId="1" fontId="20" fillId="4" borderId="4" xfId="0" applyNumberFormat="1" applyFont="1" applyFill="1" applyBorder="1" applyAlignment="1">
      <alignment horizontal="right"/>
    </xf>
    <xf numFmtId="1" fontId="9" fillId="4" borderId="0" xfId="0" applyNumberFormat="1" applyFont="1" applyFill="1" applyAlignment="1">
      <alignment/>
    </xf>
    <xf numFmtId="2" fontId="11" fillId="2" borderId="4" xfId="0" applyNumberFormat="1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4" xfId="0" applyFont="1" applyBorder="1" applyAlignment="1">
      <alignment/>
    </xf>
    <xf numFmtId="0" fontId="40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9" fillId="0" borderId="1" xfId="0" applyFont="1" applyBorder="1" applyAlignment="1">
      <alignment/>
    </xf>
    <xf numFmtId="0" fontId="26" fillId="0" borderId="4" xfId="0" applyFont="1" applyBorder="1" applyAlignment="1">
      <alignment/>
    </xf>
    <xf numFmtId="0" fontId="26" fillId="0" borderId="4" xfId="0" applyFont="1" applyBorder="1" applyAlignment="1">
      <alignment horizontal="right"/>
    </xf>
    <xf numFmtId="0" fontId="9" fillId="4" borderId="4" xfId="0" applyFont="1" applyFill="1" applyBorder="1" applyAlignment="1">
      <alignment/>
    </xf>
    <xf numFmtId="0" fontId="9" fillId="4" borderId="4" xfId="0" applyFont="1" applyFill="1" applyBorder="1" applyAlignment="1">
      <alignment horizontal="right"/>
    </xf>
    <xf numFmtId="0" fontId="26" fillId="4" borderId="4" xfId="0" applyFont="1" applyFill="1" applyBorder="1" applyAlignment="1">
      <alignment horizontal="right"/>
    </xf>
    <xf numFmtId="0" fontId="19" fillId="4" borderId="0" xfId="0" applyFont="1" applyFill="1" applyAlignment="1">
      <alignment/>
    </xf>
    <xf numFmtId="0" fontId="20" fillId="4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20" fillId="2" borderId="4" xfId="0" applyFont="1" applyFill="1" applyBorder="1" applyAlignment="1">
      <alignment/>
    </xf>
    <xf numFmtId="1" fontId="20" fillId="2" borderId="4" xfId="0" applyNumberFormat="1" applyFont="1" applyFill="1" applyBorder="1" applyAlignment="1">
      <alignment/>
    </xf>
    <xf numFmtId="1" fontId="19" fillId="2" borderId="4" xfId="0" applyNumberFormat="1" applyFont="1" applyFill="1" applyBorder="1" applyAlignment="1">
      <alignment/>
    </xf>
    <xf numFmtId="2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/>
    </xf>
    <xf numFmtId="1" fontId="14" fillId="2" borderId="1" xfId="0" applyNumberFormat="1" applyFont="1" applyFill="1" applyBorder="1" applyAlignment="1">
      <alignment/>
    </xf>
    <xf numFmtId="1" fontId="12" fillId="2" borderId="3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Alignment="1">
      <alignment/>
    </xf>
    <xf numFmtId="1" fontId="10" fillId="2" borderId="12" xfId="0" applyNumberFormat="1" applyFont="1" applyFill="1" applyBorder="1" applyAlignment="1" quotePrefix="1">
      <alignment horizontal="center"/>
    </xf>
    <xf numFmtId="1" fontId="11" fillId="2" borderId="4" xfId="0" applyNumberFormat="1" applyFont="1" applyFill="1" applyBorder="1" applyAlignment="1">
      <alignment horizontal="right"/>
    </xf>
    <xf numFmtId="1" fontId="10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/>
    </xf>
    <xf numFmtId="1" fontId="11" fillId="2" borderId="0" xfId="0" applyNumberFormat="1" applyFont="1" applyFill="1" applyAlignment="1">
      <alignment horizontal="right"/>
    </xf>
    <xf numFmtId="1" fontId="10" fillId="2" borderId="0" xfId="0" applyNumberFormat="1" applyFont="1" applyFill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1" fontId="10" fillId="2" borderId="3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right"/>
    </xf>
    <xf numFmtId="1" fontId="11" fillId="2" borderId="2" xfId="0" applyNumberFormat="1" applyFont="1" applyFill="1" applyBorder="1" applyAlignment="1">
      <alignment horizontal="right"/>
    </xf>
    <xf numFmtId="1" fontId="11" fillId="2" borderId="2" xfId="0" applyNumberFormat="1" applyFont="1" applyFill="1" applyBorder="1" applyAlignment="1">
      <alignment/>
    </xf>
    <xf numFmtId="1" fontId="0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12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/>
    </xf>
    <xf numFmtId="1" fontId="1" fillId="2" borderId="4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1" fontId="19" fillId="2" borderId="11" xfId="0" applyNumberFormat="1" applyFont="1" applyFill="1" applyBorder="1" applyAlignment="1">
      <alignment/>
    </xf>
    <xf numFmtId="1" fontId="19" fillId="2" borderId="5" xfId="0" applyNumberFormat="1" applyFont="1" applyFill="1" applyBorder="1" applyAlignment="1">
      <alignment/>
    </xf>
    <xf numFmtId="1" fontId="19" fillId="2" borderId="14" xfId="0" applyNumberFormat="1" applyFont="1" applyFill="1" applyBorder="1" applyAlignment="1">
      <alignment/>
    </xf>
    <xf numFmtId="1" fontId="19" fillId="2" borderId="6" xfId="0" applyNumberFormat="1" applyFont="1" applyFill="1" applyBorder="1" applyAlignment="1">
      <alignment/>
    </xf>
    <xf numFmtId="1" fontId="19" fillId="2" borderId="8" xfId="0" applyNumberFormat="1" applyFont="1" applyFill="1" applyBorder="1" applyAlignment="1">
      <alignment/>
    </xf>
    <xf numFmtId="1" fontId="19" fillId="2" borderId="7" xfId="0" applyNumberFormat="1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1" fontId="19" fillId="2" borderId="5" xfId="0" applyNumberFormat="1" applyFont="1" applyFill="1" applyBorder="1" applyAlignment="1">
      <alignment horizontal="left"/>
    </xf>
    <xf numFmtId="1" fontId="20" fillId="2" borderId="11" xfId="0" applyNumberFormat="1" applyFont="1" applyFill="1" applyBorder="1" applyAlignment="1">
      <alignment/>
    </xf>
    <xf numFmtId="1" fontId="20" fillId="2" borderId="14" xfId="0" applyNumberFormat="1" applyFont="1" applyFill="1" applyBorder="1" applyAlignment="1">
      <alignment/>
    </xf>
    <xf numFmtId="1" fontId="20" fillId="2" borderId="5" xfId="0" applyNumberFormat="1" applyFont="1" applyFill="1" applyBorder="1" applyAlignment="1">
      <alignment/>
    </xf>
    <xf numFmtId="1" fontId="20" fillId="2" borderId="6" xfId="0" applyNumberFormat="1" applyFont="1" applyFill="1" applyBorder="1" applyAlignment="1">
      <alignment/>
    </xf>
    <xf numFmtId="1" fontId="11" fillId="2" borderId="11" xfId="0" applyNumberFormat="1" applyFont="1" applyFill="1" applyBorder="1" applyAlignment="1">
      <alignment/>
    </xf>
    <xf numFmtId="1" fontId="11" fillId="2" borderId="5" xfId="0" applyNumberFormat="1" applyFont="1" applyFill="1" applyBorder="1" applyAlignment="1">
      <alignment/>
    </xf>
    <xf numFmtId="1" fontId="11" fillId="2" borderId="14" xfId="0" applyNumberFormat="1" applyFont="1" applyFill="1" applyBorder="1" applyAlignment="1">
      <alignment/>
    </xf>
    <xf numFmtId="1" fontId="11" fillId="2" borderId="6" xfId="0" applyNumberFormat="1" applyFont="1" applyFill="1" applyBorder="1" applyAlignment="1">
      <alignment/>
    </xf>
    <xf numFmtId="1" fontId="11" fillId="2" borderId="8" xfId="0" applyNumberFormat="1" applyFont="1" applyFill="1" applyBorder="1" applyAlignment="1">
      <alignment/>
    </xf>
    <xf numFmtId="1" fontId="11" fillId="2" borderId="7" xfId="0" applyNumberFormat="1" applyFont="1" applyFill="1" applyBorder="1" applyAlignment="1">
      <alignment/>
    </xf>
    <xf numFmtId="1" fontId="19" fillId="2" borderId="13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/>
    </xf>
    <xf numFmtId="1" fontId="12" fillId="2" borderId="9" xfId="0" applyNumberFormat="1" applyFont="1" applyFill="1" applyBorder="1" applyAlignment="1">
      <alignment/>
    </xf>
    <xf numFmtId="1" fontId="12" fillId="2" borderId="12" xfId="0" applyNumberFormat="1" applyFont="1" applyFill="1" applyBorder="1" applyAlignment="1">
      <alignment/>
    </xf>
    <xf numFmtId="1" fontId="11" fillId="2" borderId="13" xfId="0" applyNumberFormat="1" applyFont="1" applyFill="1" applyBorder="1" applyAlignment="1">
      <alignment/>
    </xf>
    <xf numFmtId="1" fontId="12" fillId="2" borderId="13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1" fontId="1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/>
    </xf>
    <xf numFmtId="1" fontId="19" fillId="2" borderId="12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1" fontId="2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19" fillId="2" borderId="12" xfId="0" applyNumberFormat="1" applyFont="1" applyFill="1" applyBorder="1" applyAlignment="1">
      <alignment horizontal="center" wrapText="1"/>
    </xf>
    <xf numFmtId="1" fontId="9" fillId="2" borderId="13" xfId="0" applyNumberFormat="1" applyFont="1" applyFill="1" applyBorder="1" applyAlignment="1">
      <alignment/>
    </xf>
    <xf numFmtId="1" fontId="9" fillId="2" borderId="0" xfId="0" applyNumberFormat="1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1" fontId="19" fillId="2" borderId="9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/>
    </xf>
    <xf numFmtId="0" fontId="12" fillId="2" borderId="4" xfId="0" applyFont="1" applyFill="1" applyBorder="1" applyAlignment="1">
      <alignment/>
    </xf>
    <xf numFmtId="1" fontId="1" fillId="2" borderId="0" xfId="0" applyNumberFormat="1" applyFont="1" applyFill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9" fillId="2" borderId="0" xfId="0" applyNumberFormat="1" applyFont="1" applyFill="1" applyAlignment="1">
      <alignment/>
    </xf>
    <xf numFmtId="0" fontId="11" fillId="0" borderId="1" xfId="0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" fontId="20" fillId="2" borderId="4" xfId="0" applyNumberFormat="1" applyFont="1" applyFill="1" applyBorder="1" applyAlignment="1" quotePrefix="1">
      <alignment/>
    </xf>
    <xf numFmtId="1" fontId="20" fillId="2" borderId="3" xfId="0" applyNumberFormat="1" applyFont="1" applyFill="1" applyBorder="1" applyAlignment="1">
      <alignment/>
    </xf>
    <xf numFmtId="1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0" fontId="1" fillId="2" borderId="3" xfId="0" applyFont="1" applyFill="1" applyBorder="1" applyAlignment="1">
      <alignment/>
    </xf>
    <xf numFmtId="1" fontId="1" fillId="2" borderId="2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1" fontId="1" fillId="2" borderId="4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right"/>
    </xf>
    <xf numFmtId="1" fontId="22" fillId="4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right" vertical="center"/>
    </xf>
    <xf numFmtId="2" fontId="27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justify" wrapText="1"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26" fillId="0" borderId="4" xfId="0" applyFont="1" applyBorder="1" applyAlignment="1">
      <alignment horizontal="justify" vertical="top" wrapText="1"/>
    </xf>
    <xf numFmtId="0" fontId="26" fillId="4" borderId="4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justify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0" fillId="0" borderId="4" xfId="0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 vertical="top" wrapText="1"/>
    </xf>
    <xf numFmtId="0" fontId="6" fillId="0" borderId="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4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6" fillId="0" borderId="4" xfId="0" applyFont="1" applyFill="1" applyBorder="1" applyAlignment="1">
      <alignment/>
    </xf>
    <xf numFmtId="0" fontId="10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1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1" fontId="19" fillId="2" borderId="12" xfId="0" applyNumberFormat="1" applyFont="1" applyFill="1" applyBorder="1" applyAlignment="1">
      <alignment horizontal="center"/>
    </xf>
    <xf numFmtId="1" fontId="19" fillId="4" borderId="9" xfId="0" applyNumberFormat="1" applyFont="1" applyFill="1" applyBorder="1" applyAlignment="1">
      <alignment horizontal="center" vertical="top" wrapText="1"/>
    </xf>
    <xf numFmtId="1" fontId="19" fillId="4" borderId="12" xfId="0" applyNumberFormat="1" applyFont="1" applyFill="1" applyBorder="1" applyAlignment="1">
      <alignment horizontal="center" vertical="top" wrapText="1"/>
    </xf>
    <xf numFmtId="1" fontId="19" fillId="4" borderId="9" xfId="0" applyNumberFormat="1" applyFont="1" applyFill="1" applyBorder="1" applyAlignment="1">
      <alignment horizontal="center" wrapText="1"/>
    </xf>
    <xf numFmtId="1" fontId="10" fillId="4" borderId="4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>
      <alignment horizontal="center"/>
    </xf>
    <xf numFmtId="1" fontId="10" fillId="4" borderId="12" xfId="0" applyNumberFormat="1" applyFont="1" applyFill="1" applyBorder="1" applyAlignment="1">
      <alignment horizontal="center"/>
    </xf>
    <xf numFmtId="1" fontId="10" fillId="4" borderId="13" xfId="0" applyNumberFormat="1" applyFont="1" applyFill="1" applyBorder="1" applyAlignment="1">
      <alignment horizontal="center"/>
    </xf>
    <xf numFmtId="1" fontId="19" fillId="2" borderId="9" xfId="0" applyNumberFormat="1" applyFont="1" applyFill="1" applyBorder="1" applyAlignment="1">
      <alignment horizontal="center"/>
    </xf>
    <xf numFmtId="1" fontId="19" fillId="4" borderId="7" xfId="0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9" fillId="4" borderId="14" xfId="0" applyNumberFormat="1" applyFont="1" applyFill="1" applyBorder="1" applyAlignment="1">
      <alignment horizontal="center"/>
    </xf>
    <xf numFmtId="1" fontId="19" fillId="4" borderId="6" xfId="0" applyNumberFormat="1" applyFont="1" applyFill="1" applyBorder="1" applyAlignment="1">
      <alignment horizontal="center"/>
    </xf>
    <xf numFmtId="1" fontId="19" fillId="4" borderId="11" xfId="0" applyNumberFormat="1" applyFont="1" applyFill="1" applyBorder="1" applyAlignment="1">
      <alignment horizontal="center"/>
    </xf>
    <xf numFmtId="1" fontId="19" fillId="4" borderId="5" xfId="0" applyNumberFormat="1" applyFont="1" applyFill="1" applyBorder="1" applyAlignment="1">
      <alignment horizontal="center"/>
    </xf>
    <xf numFmtId="1" fontId="19" fillId="4" borderId="9" xfId="0" applyNumberFormat="1" applyFont="1" applyFill="1" applyBorder="1" applyAlignment="1">
      <alignment horizontal="left"/>
    </xf>
    <xf numFmtId="1" fontId="19" fillId="4" borderId="12" xfId="0" applyNumberFormat="1" applyFont="1" applyFill="1" applyBorder="1" applyAlignment="1">
      <alignment horizontal="left"/>
    </xf>
    <xf numFmtId="1" fontId="19" fillId="4" borderId="13" xfId="0" applyNumberFormat="1" applyFont="1" applyFill="1" applyBorder="1" applyAlignment="1">
      <alignment horizontal="left"/>
    </xf>
    <xf numFmtId="1" fontId="19" fillId="4" borderId="8" xfId="0" applyNumberFormat="1" applyFont="1" applyFill="1" applyBorder="1" applyAlignment="1">
      <alignment horizontal="center"/>
    </xf>
    <xf numFmtId="1" fontId="10" fillId="4" borderId="6" xfId="0" applyNumberFormat="1" applyFont="1" applyFill="1" applyBorder="1" applyAlignment="1">
      <alignment horizontal="center"/>
    </xf>
    <xf numFmtId="1" fontId="10" fillId="2" borderId="14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1" fontId="10" fillId="4" borderId="5" xfId="0" applyNumberFormat="1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10" fillId="4" borderId="14" xfId="0" applyNumberFormat="1" applyFont="1" applyFill="1" applyBorder="1" applyAlignment="1">
      <alignment horizontal="center"/>
    </xf>
    <xf numFmtId="1" fontId="19" fillId="4" borderId="12" xfId="0" applyNumberFormat="1" applyFont="1" applyFill="1" applyBorder="1" applyAlignment="1">
      <alignment horizontal="center" wrapText="1"/>
    </xf>
    <xf numFmtId="1" fontId="19" fillId="4" borderId="9" xfId="0" applyNumberFormat="1" applyFont="1" applyFill="1" applyBorder="1" applyAlignment="1">
      <alignment horizontal="center"/>
    </xf>
    <xf numFmtId="1" fontId="19" fillId="4" borderId="12" xfId="0" applyNumberFormat="1" applyFont="1" applyFill="1" applyBorder="1" applyAlignment="1">
      <alignment horizontal="center"/>
    </xf>
    <xf numFmtId="1" fontId="19" fillId="4" borderId="13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" fontId="10" fillId="2" borderId="13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 vertical="top" wrapText="1"/>
    </xf>
    <xf numFmtId="1" fontId="1" fillId="4" borderId="5" xfId="0" applyNumberFormat="1" applyFont="1" applyFill="1" applyBorder="1" applyAlignment="1">
      <alignment horizontal="center" vertical="top" wrapText="1"/>
    </xf>
    <xf numFmtId="1" fontId="1" fillId="4" borderId="8" xfId="0" applyNumberFormat="1" applyFont="1" applyFill="1" applyBorder="1" applyAlignment="1">
      <alignment horizontal="center" vertical="top" wrapText="1"/>
    </xf>
    <xf numFmtId="1" fontId="1" fillId="4" borderId="7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1" fontId="1" fillId="2" borderId="8" xfId="0" applyNumberFormat="1" applyFont="1" applyFill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" fontId="10" fillId="2" borderId="11" xfId="0" applyNumberFormat="1" applyFont="1" applyFill="1" applyBorder="1" applyAlignment="1">
      <alignment horizontal="center" vertical="top" wrapText="1"/>
    </xf>
    <xf numFmtId="1" fontId="10" fillId="2" borderId="5" xfId="0" applyNumberFormat="1" applyFont="1" applyFill="1" applyBorder="1" applyAlignment="1">
      <alignment horizontal="center" vertical="top" wrapText="1"/>
    </xf>
    <xf numFmtId="1" fontId="10" fillId="2" borderId="14" xfId="0" applyNumberFormat="1" applyFont="1" applyFill="1" applyBorder="1" applyAlignment="1">
      <alignment horizontal="center" vertical="top" wrapText="1"/>
    </xf>
    <xf numFmtId="1" fontId="10" fillId="2" borderId="6" xfId="0" applyNumberFormat="1" applyFont="1" applyFill="1" applyBorder="1" applyAlignment="1">
      <alignment horizontal="center" vertical="top" wrapText="1"/>
    </xf>
    <xf numFmtId="1" fontId="10" fillId="2" borderId="8" xfId="0" applyNumberFormat="1" applyFont="1" applyFill="1" applyBorder="1" applyAlignment="1">
      <alignment horizontal="center" vertical="top" wrapText="1"/>
    </xf>
    <xf numFmtId="1" fontId="10" fillId="2" borderId="7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22" fillId="4" borderId="9" xfId="0" applyNumberFormat="1" applyFont="1" applyFill="1" applyBorder="1" applyAlignment="1">
      <alignment horizontal="center"/>
    </xf>
    <xf numFmtId="1" fontId="22" fillId="4" borderId="13" xfId="0" applyNumberFormat="1" applyFont="1" applyFill="1" applyBorder="1" applyAlignment="1">
      <alignment horizontal="center"/>
    </xf>
    <xf numFmtId="1" fontId="19" fillId="2" borderId="4" xfId="0" applyNumberFormat="1" applyFont="1" applyFill="1" applyBorder="1" applyAlignment="1">
      <alignment horizontal="center"/>
    </xf>
    <xf numFmtId="1" fontId="22" fillId="2" borderId="4" xfId="0" applyNumberFormat="1" applyFont="1" applyFill="1" applyBorder="1" applyAlignment="1">
      <alignment horizontal="center"/>
    </xf>
    <xf numFmtId="1" fontId="22" fillId="2" borderId="9" xfId="0" applyNumberFormat="1" applyFont="1" applyFill="1" applyBorder="1" applyAlignment="1">
      <alignment horizontal="center"/>
    </xf>
    <xf numFmtId="1" fontId="22" fillId="4" borderId="4" xfId="0" applyNumberFormat="1" applyFont="1" applyFill="1" applyBorder="1" applyAlignment="1">
      <alignment horizontal="center"/>
    </xf>
    <xf numFmtId="1" fontId="19" fillId="4" borderId="4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" fontId="10" fillId="0" borderId="9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" fontId="19" fillId="0" borderId="9" xfId="0" applyNumberFormat="1" applyFont="1" applyBorder="1" applyAlignment="1">
      <alignment horizontal="center" vertical="top" wrapText="1"/>
    </xf>
    <xf numFmtId="1" fontId="19" fillId="0" borderId="13" xfId="0" applyNumberFormat="1" applyFont="1" applyBorder="1" applyAlignment="1">
      <alignment horizontal="center" vertical="top" wrapText="1"/>
    </xf>
    <xf numFmtId="1" fontId="22" fillId="0" borderId="9" xfId="0" applyNumberFormat="1" applyFont="1" applyBorder="1" applyAlignment="1">
      <alignment horizontal="center" vertical="top" wrapText="1"/>
    </xf>
    <xf numFmtId="1" fontId="22" fillId="0" borderId="13" xfId="0" applyNumberFormat="1" applyFont="1" applyBorder="1" applyAlignment="1">
      <alignment horizontal="center" vertical="top" wrapText="1"/>
    </xf>
    <xf numFmtId="1" fontId="22" fillId="0" borderId="4" xfId="0" applyNumberFormat="1" applyFont="1" applyBorder="1" applyAlignment="1">
      <alignment horizontal="justify" vertical="top" wrapText="1"/>
    </xf>
    <xf numFmtId="1" fontId="10" fillId="0" borderId="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2" borderId="12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justify" vertical="top"/>
    </xf>
    <xf numFmtId="0" fontId="22" fillId="0" borderId="3" xfId="0" applyFont="1" applyBorder="1" applyAlignment="1">
      <alignment horizontal="justify" vertical="top"/>
    </xf>
    <xf numFmtId="0" fontId="22" fillId="0" borderId="1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justify" vertical="top" wrapText="1"/>
    </xf>
    <xf numFmtId="1" fontId="22" fillId="0" borderId="11" xfId="0" applyNumberFormat="1" applyFont="1" applyBorder="1" applyAlignment="1">
      <alignment horizontal="center" vertical="justify" wrapText="1"/>
    </xf>
    <xf numFmtId="1" fontId="22" fillId="0" borderId="10" xfId="0" applyNumberFormat="1" applyFont="1" applyBorder="1" applyAlignment="1">
      <alignment horizontal="center" vertical="justify" wrapText="1"/>
    </xf>
    <xf numFmtId="1" fontId="22" fillId="0" borderId="5" xfId="0" applyNumberFormat="1" applyFont="1" applyBorder="1" applyAlignment="1">
      <alignment horizontal="center" vertical="justify" wrapText="1"/>
    </xf>
    <xf numFmtId="1" fontId="11" fillId="0" borderId="14" xfId="0" applyNumberFormat="1" applyFont="1" applyBorder="1" applyAlignment="1">
      <alignment horizontal="center" vertical="justify" wrapText="1"/>
    </xf>
    <xf numFmtId="1" fontId="11" fillId="0" borderId="0" xfId="0" applyNumberFormat="1" applyFont="1" applyBorder="1" applyAlignment="1">
      <alignment horizontal="center" vertical="justify" wrapText="1"/>
    </xf>
    <xf numFmtId="1" fontId="11" fillId="0" borderId="6" xfId="0" applyNumberFormat="1" applyFont="1" applyBorder="1" applyAlignment="1">
      <alignment horizontal="center" vertical="justify" wrapText="1"/>
    </xf>
    <xf numFmtId="1" fontId="11" fillId="0" borderId="8" xfId="0" applyNumberFormat="1" applyFont="1" applyBorder="1" applyAlignment="1">
      <alignment horizontal="center" vertical="justify" wrapText="1"/>
    </xf>
    <xf numFmtId="1" fontId="11" fillId="0" borderId="15" xfId="0" applyNumberFormat="1" applyFont="1" applyBorder="1" applyAlignment="1">
      <alignment horizontal="center" vertical="justify" wrapText="1"/>
    </xf>
    <xf numFmtId="1" fontId="11" fillId="0" borderId="7" xfId="0" applyNumberFormat="1" applyFont="1" applyBorder="1" applyAlignment="1">
      <alignment horizontal="center" vertical="justify" wrapText="1"/>
    </xf>
    <xf numFmtId="1" fontId="23" fillId="0" borderId="11" xfId="0" applyNumberFormat="1" applyFont="1" applyBorder="1" applyAlignment="1">
      <alignment horizontal="center" vertical="justify" wrapText="1"/>
    </xf>
    <xf numFmtId="1" fontId="23" fillId="0" borderId="10" xfId="0" applyNumberFormat="1" applyFont="1" applyBorder="1" applyAlignment="1">
      <alignment horizontal="center" vertical="justify" wrapText="1"/>
    </xf>
    <xf numFmtId="1" fontId="23" fillId="0" borderId="5" xfId="0" applyNumberFormat="1" applyFont="1" applyBorder="1" applyAlignment="1">
      <alignment horizontal="center" vertical="justify" wrapText="1"/>
    </xf>
    <xf numFmtId="1" fontId="25" fillId="0" borderId="14" xfId="0" applyNumberFormat="1" applyFont="1" applyBorder="1" applyAlignment="1">
      <alignment horizontal="center" vertical="justify" wrapText="1"/>
    </xf>
    <xf numFmtId="1" fontId="25" fillId="0" borderId="0" xfId="0" applyNumberFormat="1" applyFont="1" applyBorder="1" applyAlignment="1">
      <alignment horizontal="center" vertical="justify" wrapText="1"/>
    </xf>
    <xf numFmtId="1" fontId="25" fillId="0" borderId="6" xfId="0" applyNumberFormat="1" applyFont="1" applyBorder="1" applyAlignment="1">
      <alignment horizontal="center" vertical="justify" wrapText="1"/>
    </xf>
    <xf numFmtId="1" fontId="25" fillId="0" borderId="8" xfId="0" applyNumberFormat="1" applyFont="1" applyBorder="1" applyAlignment="1">
      <alignment horizontal="center" vertical="justify" wrapText="1"/>
    </xf>
    <xf numFmtId="1" fontId="25" fillId="0" borderId="15" xfId="0" applyNumberFormat="1" applyFont="1" applyBorder="1" applyAlignment="1">
      <alignment horizontal="center" vertical="justify" wrapText="1"/>
    </xf>
    <xf numFmtId="1" fontId="25" fillId="0" borderId="7" xfId="0" applyNumberFormat="1" applyFont="1" applyBorder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1" fontId="19" fillId="0" borderId="9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 vertical="top" wrapText="1"/>
    </xf>
    <xf numFmtId="1" fontId="22" fillId="0" borderId="3" xfId="0" applyNumberFormat="1" applyFont="1" applyBorder="1" applyAlignment="1">
      <alignment horizontal="center" vertical="top" wrapText="1"/>
    </xf>
    <xf numFmtId="1" fontId="22" fillId="0" borderId="2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70770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        BANKWISE POSITION OF BRANCHES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           TABLE NO. 1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
                                                         AS ON 31.12.2007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0</xdr:colOff>
      <xdr:row>53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029575"/>
          <a:ext cx="70770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BANKWISE POSITION OF BRANCHES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         TABLE NO. 1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
     AS ON 31.12.2007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19</xdr:col>
      <xdr:colOff>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3735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POSITION OF SCHEME WISE SUB-STANDARD , DOUBTFUL , LOSS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8(II)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                                      AS ON 31.12.2007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19</xdr:col>
      <xdr:colOff>0</xdr:colOff>
      <xdr:row>53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362950"/>
          <a:ext cx="13735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POSITION OF SCHEME WISE SUB-STANDARD , DOUBTFUL , LOSS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8(II)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                                      AS ON 31.12.2007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0</xdr:colOff>
      <xdr:row>3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19050"/>
          <a:ext cx="107156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OUTSTANDING &amp; NPA OF AGR,MSME,OPS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TABLE NO.8 (III)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AS ON 31.12.2007                
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49</xdr:row>
      <xdr:rowOff>171450</xdr:rowOff>
    </xdr:from>
    <xdr:to>
      <xdr:col>14</xdr:col>
      <xdr:colOff>0</xdr:colOff>
      <xdr:row>53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382000"/>
          <a:ext cx="10715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OUTSTANDING &amp; NPA OF AGR,MSME,OPS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TABLE NO. 8(III)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AS ON 31.12.2007                
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23</xdr:col>
      <xdr:colOff>0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0"/>
          <a:ext cx="122396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OUTSTANDING &amp; NPA OF GOVT SCHEMES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TABLE NO. 8(IV)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AS ON 31.12.2007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49</xdr:row>
      <xdr:rowOff>152400</xdr:rowOff>
    </xdr:from>
    <xdr:to>
      <xdr:col>22</xdr:col>
      <xdr:colOff>495300</xdr:colOff>
      <xdr:row>53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734425"/>
          <a:ext cx="12239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OUTSTANDING &amp; NPA OF GOVT SCHEMES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                8(IV)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AS ON 31.12.2007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97821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POSITION OF WRITTEN OFF ACCOUNT &amp; AMOUNT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TABLE NO. 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AS ON 31.12.2007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15</xdr:col>
      <xdr:colOff>0</xdr:colOff>
      <xdr:row>53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305800"/>
          <a:ext cx="9782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POSITION OF WRITTEN OFF ACCOUNT &amp; AMOUNT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TABLE NO. 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AS ON 31.12.2007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600075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87630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BANKWISE POSITION OF RECOVERY CASES FILED UNDER M.P.PUBLIC MONEY`S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 NO. 10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(RECOVERY OF DUES) ACT. 1981 / BRISC FOR THE PERIOD ENDED DECEMBER 2007
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                            </a:t>
          </a:r>
        </a:p>
      </xdr:txBody>
    </xdr:sp>
    <xdr:clientData/>
  </xdr:twoCellAnchor>
  <xdr:twoCellAnchor>
    <xdr:from>
      <xdr:col>0</xdr:col>
      <xdr:colOff>9525</xdr:colOff>
      <xdr:row>51</xdr:row>
      <xdr:rowOff>9525</xdr:rowOff>
    </xdr:from>
    <xdr:to>
      <xdr:col>13</xdr:col>
      <xdr:colOff>600075</xdr:colOff>
      <xdr:row>54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591550"/>
          <a:ext cx="8763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BANKWISE POSITION OF RECOVERY CASES FILED UNDER M.P.PUBLIC MONEY`S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 NO. 10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(RECOVERY OF DUES) ACT. 1981 / BRISC FOR THE PERIOD ENDED DECEMBER 2007
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                          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0229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POSITION OF RECOVERY CASES FILED UNDER M.P.PUBLIC MONEY`S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 NO. 10(I)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(RECOVERY OF DUES) ACT. 1981 / BRISC FOR THE PERIOD ENDED DECEMBER. 2007
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  <xdr:twoCellAnchor>
    <xdr:from>
      <xdr:col>0</xdr:col>
      <xdr:colOff>9525</xdr:colOff>
      <xdr:row>51</xdr:row>
      <xdr:rowOff>9525</xdr:rowOff>
    </xdr:from>
    <xdr:to>
      <xdr:col>14</xdr:col>
      <xdr:colOff>0</xdr:colOff>
      <xdr:row>54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477250"/>
          <a:ext cx="102298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POSITION OF RECOVERY CASES FILED UNDER M.P.PUBLIC MONEY`S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 NO. 10(I)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(RECOVERY OF DUES) ACT. 1981 / BRISC FOR THE PERIOD ENDED DECEMBER 2007
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(Amt. in Lacs)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1057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BANKWISE ACHIEVEMENTS UNDER ACP 2007-2008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11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
                                                              AS ON : 31.12.2007
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(Amt. in lacs)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.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11</xdr:col>
      <xdr:colOff>0</xdr:colOff>
      <xdr:row>54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458200"/>
          <a:ext cx="81057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BANKWISE ACHIEVEMENTS UNDER ACP 2007-2008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11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
                                                              AS ON : 31.12.2007
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(Amt. in lacs)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.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657225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0287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ACHIEVEMENTS UNDER ACP 2007-2008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11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01.04.2007 TO 31.12.2007
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(Amt. in lacs)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14</xdr:col>
      <xdr:colOff>0</xdr:colOff>
      <xdr:row>54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791575"/>
          <a:ext cx="10287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ACHIEVEMENTS UNDER ACP 2007-2008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11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AS ON : 31.12.2007
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(Amt. in lacs)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95345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PROGRESS UNDER SHG-BANK LINKAGE (NABARD PATTERN)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18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AS ON 31.12.2007 (Apr 07 - DECEMBER 07)
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10</xdr:col>
      <xdr:colOff>0</xdr:colOff>
      <xdr:row>55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401050"/>
          <a:ext cx="9534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PROGRESS UNDER SHG-BANK LINKAGE (NABARD PATTERN)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18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AS ON 31.12.2007 (Apr 07 - DECEMBER . 07)
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84867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PROGRESS OF IMPLEMENTATION OF KISAN CREDIT CARD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TABLE NO. 19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01.04.2007 TO  31.12.2007
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  <xdr:twoCellAnchor>
    <xdr:from>
      <xdr:col>0</xdr:col>
      <xdr:colOff>9525</xdr:colOff>
      <xdr:row>51</xdr:row>
      <xdr:rowOff>180975</xdr:rowOff>
    </xdr:from>
    <xdr:to>
      <xdr:col>9</xdr:col>
      <xdr:colOff>19050</xdr:colOff>
      <xdr:row>56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525" y="8572500"/>
          <a:ext cx="85058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PROGRESS OF IMPLEMENTATION OF KISAN CREDIT CARD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01.04.2007 TO  31.12.2007
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9525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10563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ahoma"/>
              <a:ea typeface="Tahoma"/>
              <a:cs typeface="Tahoma"/>
            </a:rPr>
            <a:t>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 INFORMATION REGARDING DEPOSITS, ADVANCES AND C.D.RATIO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2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
                                                                                         AS ON 31.12.2007  </a:t>
          </a:r>
          <a:r>
            <a:rPr lang="en-US" cap="none" sz="1300" b="1" i="0" u="none" baseline="0">
              <a:latin typeface="Tahoma"/>
              <a:ea typeface="Tahoma"/>
              <a:cs typeface="Tahoma"/>
            </a:rPr>
            <a:t>                                      </a:t>
          </a:r>
          <a:r>
            <a:rPr lang="en-US" cap="none" sz="1300" b="1" i="0" u="none" baseline="0">
              <a:latin typeface="Arial"/>
              <a:ea typeface="Arial"/>
              <a:cs typeface="Arial"/>
            </a:rPr>
            <a:t>                          
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(Amt. in lacs)                                        (Amt. in lacs)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12</xdr:col>
      <xdr:colOff>0</xdr:colOff>
      <xdr:row>53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315325"/>
          <a:ext cx="105537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</a:t>
          </a:r>
          <a:r>
            <a:rPr lang="en-US" cap="none" sz="1400" b="1" i="0" u="none" baseline="0">
              <a:latin typeface="Tahoma"/>
              <a:ea typeface="Tahoma"/>
              <a:cs typeface="Tahoma"/>
            </a:rPr>
            <a:t>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BANKWISE  INFORMATION REGARDING DEPOSITS, ADVANCES AND C.D.RATIO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                                                          TABLE NO. 2      </a:t>
          </a:r>
          <a:r>
            <a:rPr lang="en-US" cap="none" sz="1300" b="1" i="0" u="none" baseline="0">
              <a:latin typeface="Tahoma"/>
              <a:ea typeface="Tahoma"/>
              <a:cs typeface="Tahoma"/>
            </a:rPr>
            <a:t>    
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AS ON 31.12.2007 </a:t>
          </a:r>
          <a:r>
            <a:rPr lang="en-US" cap="none" sz="1300" b="1" i="0" u="none" baseline="0">
              <a:latin typeface="Tahoma"/>
              <a:ea typeface="Tahoma"/>
              <a:cs typeface="Tahoma"/>
            </a:rPr>
            <a:t>  </a:t>
          </a:r>
          <a:r>
            <a:rPr lang="en-US" cap="none" sz="1400" b="1" i="0" u="none" baseline="0">
              <a:latin typeface="Tahoma"/>
              <a:ea typeface="Tahoma"/>
              <a:cs typeface="Tahoma"/>
            </a:rPr>
            <a:t>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
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19050</xdr:colOff>
      <xdr:row>3</xdr:row>
      <xdr:rowOff>9525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0"/>
          <a:ext cx="103155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BANKWISE INFORMATION ON FINANCIAL ASSISTANCE UNDER HOUSING SCHEME (DIRECT LENDING)                                    TABLE NO. 20                                                                                                                                                                   .                                                                     AS ON 31.12.2007 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               
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(Amt. in lacs)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14</xdr:col>
      <xdr:colOff>9525</xdr:colOff>
      <xdr:row>55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8629650"/>
          <a:ext cx="103155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BANKWISE INFORMATION ON FINANCIAL ASSISTANCE UNDER HOUSING SCHEME (DIRECT LENDING)                                                TABLE NO. 20                                                                                     .                                                              AS ON 31.12.2007 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               
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(Amt. in lacs)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571500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99345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GOLDEN JUBILEE RURAL HOUSING FINANCE SCHEME (GJRHFS)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21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AS ON 31.12.2007
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13</xdr:col>
      <xdr:colOff>571500</xdr:colOff>
      <xdr:row>55</xdr:row>
      <xdr:rowOff>76200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525" y="8562975"/>
          <a:ext cx="99345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GOLDEN JUBILEE RURAL HOUSING FINANCE SCHEME (GJRHFS)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21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AS ON 31.12.2007
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828675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2680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LOANS DISBURSED  TO MINIORITY COMMUNITIES (RELIGION WISE) DURING FINANCIAL YEAR 2007-2008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22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(01.04.2007 -  31.12.2007)
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15</xdr:col>
      <xdr:colOff>828675</xdr:colOff>
      <xdr:row>52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362950"/>
          <a:ext cx="11268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LOANS DISBURSED  TO MINIORITY COMMUNITIES (RELIGION WISE) DURING FINANCIAL YEAR 2007-2008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22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(01.04.2007 -  31.12.2007)
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0</xdr:colOff>
      <xdr:row>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525"/>
          <a:ext cx="11382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LOAN  OUTSTANDING TO MINIORITY COMMUNITIES (RELIGION WISE)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23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AS ON 31.12.2007
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(Amt. in lacs)
</a:t>
          </a:r>
        </a:p>
      </xdr:txBody>
    </xdr:sp>
    <xdr:clientData/>
  </xdr:twoCellAnchor>
  <xdr:twoCellAnchor>
    <xdr:from>
      <xdr:col>0</xdr:col>
      <xdr:colOff>9525</xdr:colOff>
      <xdr:row>50</xdr:row>
      <xdr:rowOff>57150</xdr:rowOff>
    </xdr:from>
    <xdr:to>
      <xdr:col>16</xdr:col>
      <xdr:colOff>9525</xdr:colOff>
      <xdr:row>55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525" y="8372475"/>
          <a:ext cx="113823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LOAN OUTSTANDING TO MINIORITY COMMUNITIES (RELIGION WISE)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23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AS ON 31.12.2007
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(Amt. in lacs)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17</xdr:col>
      <xdr:colOff>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FINANCIAL ASSISTANCE TO SCHEDULED CASTE  2007-08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24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
                                                                                                             ( 01.04.2007 TO 31.12.2007)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(Amt.in lacs)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(Amt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17</xdr:col>
      <xdr:colOff>0</xdr:colOff>
      <xdr:row>53</xdr:row>
      <xdr:rowOff>95250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9525" y="8267700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FINANCIAL ASSISTANCE TO SCHEDULED CASTE  2007-08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24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
                                                                                                             ( 01.04.2007 TO 31.12.2007)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(Amt.in lacs)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(Amt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17</xdr:col>
      <xdr:colOff>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FINANCIAL ASSISTANCE TO SCHEDULED TRIBE   2007-08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25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01.04.2007 TO 31.12.2007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17</xdr:col>
      <xdr:colOff>0</xdr:colOff>
      <xdr:row>53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267700"/>
          <a:ext cx="11277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FINANCIAL ASSISTANCE TO SCHEDULED TRIBE 2007-08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25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01.04.2007 TO 31.12.2007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74390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SWAROJGAR CREDIT CARD 2007-08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26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01.04.2007 TO  31.12.2007
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19050</xdr:colOff>
      <xdr:row>50</xdr:row>
      <xdr:rowOff>9525</xdr:rowOff>
    </xdr:from>
    <xdr:to>
      <xdr:col>7</xdr:col>
      <xdr:colOff>0</xdr:colOff>
      <xdr:row>53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8258175"/>
          <a:ext cx="7419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SWAROJGAR CREDIT CARD 2007-08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26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01.04.2007 TO 31.12.2007
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9925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PROGRESS UNDER ARTISAN CREDIT CARD / GENERAL CREDIT CARD 2007-08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27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01.04.2007 TO 31.12.2007
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19050</xdr:colOff>
      <xdr:row>51</xdr:row>
      <xdr:rowOff>9525</xdr:rowOff>
    </xdr:from>
    <xdr:to>
      <xdr:col>12</xdr:col>
      <xdr:colOff>0</xdr:colOff>
      <xdr:row>53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8048625"/>
          <a:ext cx="9925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PROGRESS UNDER ARTISAN CREDIT CARD / GENERAL CREDIT CARD 2007-08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27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01.04.2007 TO 31.12.2007
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9525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0734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PROGRESS UNDER EDUCATION LOAN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TABLE NO. 28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                        01.04.2007 TO  31.12.2007
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14</xdr:col>
      <xdr:colOff>9525</xdr:colOff>
      <xdr:row>52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553450"/>
          <a:ext cx="10734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EDUCATION LOAN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TABLE NO. 28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                     01.04.2007 to 31.12.2007
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16</xdr:col>
      <xdr:colOff>0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0680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DATA ON COVERAGE OF WOMEN 2007-08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AS ON 31.12.2007
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(Amt. In 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51</xdr:row>
      <xdr:rowOff>9525</xdr:rowOff>
    </xdr:from>
    <xdr:to>
      <xdr:col>16</xdr:col>
      <xdr:colOff>0</xdr:colOff>
      <xdr:row>54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467725"/>
          <a:ext cx="110680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DATA ON COVERAGE OF WOMEN 2007-08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AS ON 31.12.2007
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(Amt. In 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8448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BANKWISE INFORMATION REGARDING DEPOSITS, ADVANCES &amp; C.D.RATIO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3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
   AS ON 31.12.2007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(Amt. in lacs)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10</xdr:col>
      <xdr:colOff>0</xdr:colOff>
      <xdr:row>55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286750"/>
          <a:ext cx="84486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INFORMATION REGARDING DEPOSITS, ADVANCES &amp; C.D.RATIO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3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AS ON 31.12.2007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
                                                                                                                                                                                                      (Amt. in lacs)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17</xdr:col>
      <xdr:colOff>600075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19050"/>
          <a:ext cx="125539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NATIONAL HORTICULTURE MISSION  2007-08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30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               
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18</xdr:col>
      <xdr:colOff>0</xdr:colOff>
      <xdr:row>55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601075"/>
          <a:ext cx="12573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PROGRESS UNDER NATIONAL HORTICULTURE MISSION 2007-08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30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(Amt.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525"/>
          <a:ext cx="102203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COMPREHENSIVE POLICY PACKAGE FOR SSI SECTOR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31
                               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AS ON 31.12.2007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                         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52</xdr:row>
      <xdr:rowOff>9525</xdr:rowOff>
    </xdr:from>
    <xdr:to>
      <xdr:col>14</xdr:col>
      <xdr:colOff>0</xdr:colOff>
      <xdr:row>56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591550"/>
          <a:ext cx="102203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COMPREHENSIVE POLICY PACKAGE FOR SSI SECTOR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31
                               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AS ON 31.12.2007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                         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1343025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050"/>
          <a:ext cx="7058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BANKWISE INFORMATION IN RESPECT OF MPEB, IDBI AND SIDBI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TABLE NO. 33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                                                                              AS ON 31.12.2007
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(Amt. in lacs)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401050"/>
          <a:ext cx="7096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TABLE NO. 27                       BANKWISE INFORMATION IN RESPECT OF MPEB, IDBI AND SIDBI
                                                                                    AS ON 31.03.2005
                                                                                                                                                          (Amt. in lacs)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19</xdr:col>
      <xdr:colOff>676275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26968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FRESH ADVANCES TO SME SECTOR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34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AS ON 31.12.2007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(AmT. in Lacs )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51</xdr:row>
      <xdr:rowOff>9525</xdr:rowOff>
    </xdr:from>
    <xdr:to>
      <xdr:col>19</xdr:col>
      <xdr:colOff>666750</xdr:colOff>
      <xdr:row>54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515350"/>
          <a:ext cx="126873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FRESH ADVANCES TO SME SECTOR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34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AS ON   31.12.2007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(Amt. in lacs)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00075"/>
          <a:ext cx="80010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evLys 010"/>
              <a:ea typeface="DevLys 010"/>
              <a:cs typeface="DevLys 010"/>
            </a:rPr>
            <a:t>       </a:t>
          </a:r>
          <a:r>
            <a:rPr lang="en-US" cap="none" sz="1400" b="1" i="0" u="none" baseline="0">
              <a:latin typeface="DevLys 010"/>
              <a:ea typeface="DevLys 010"/>
              <a:cs typeface="DevLys 010"/>
            </a:rPr>
            <a:t>                                                                               Vscy u- &amp; 35                                                                            fgUnh jkT; Hkk"kk dh izxfr fnlEcj 2007 dh fLFkfr                                                                                        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89916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STATEMENT OF CREDIT + INVESTMENT TO DEPOSIT RATIO IN M.P.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4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AS ON 31.12.2007
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(Amt in lacs)                                                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51</xdr:row>
      <xdr:rowOff>19050</xdr:rowOff>
    </xdr:from>
    <xdr:to>
      <xdr:col>9</xdr:col>
      <xdr:colOff>1133475</xdr:colOff>
      <xdr:row>55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315325"/>
          <a:ext cx="89630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STATEMENT OF CREDIT + INVESTMENT TO DEPOSIT RATIO IN M.P.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4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AS ON 31.12.2007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(Amt in lacs)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11252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INFORMATION OF PRIORITY SECTOR,DIRECT AGRICULTURE,WEAKER SECTION AND DRI ADVANCES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5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AS ON 31.12.2007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(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Amt in lacs)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14</xdr:col>
      <xdr:colOff>0</xdr:colOff>
      <xdr:row>55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915400"/>
          <a:ext cx="11134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BA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NKWISE INFORMATION OF PRIORITY SECTOR,DIRECT AGRICULTURE,WEAKER SECTION AND DRI ADVANCES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5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
                                                                                                                             AS ON 31.12.2007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(Amt. in lacs)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9525</xdr:colOff>
      <xdr:row>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525" y="0"/>
          <a:ext cx="6429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POSITION OF NATIONAL GOALS AS ON 31.12.2007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6 
                                                                                                                                                  (Amt. in lacs)</a:t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8</xdr:col>
      <xdr:colOff>0</xdr:colOff>
      <xdr:row>53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525" y="8315325"/>
          <a:ext cx="64198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POSITION OF NATIONAL GOALS AS ON 31.12.2007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TABLE NO. 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                                                                                                                                                 (Amt. in lacs)
                                                                                                                                                (Amt. in lacs)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21</xdr:col>
      <xdr:colOff>581025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141732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POSITION OF OUTSTANDING TO WEAKER SECTION FOR THE QUARTER ENDED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7    
                                       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AS ON 31.12.2007
                     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21</xdr:col>
      <xdr:colOff>581025</xdr:colOff>
      <xdr:row>56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9277350"/>
          <a:ext cx="14173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POSITION OF OUTSTANDING TO WEAKER SECTION FOR THE QUARTER ENDED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7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             AS ON 31.12.2007                                                                                                    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868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POSITION OF SECTOR WISE SUB-STANDARD , DOUBTFUL , LOSS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8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                                          AS ON 31.12.2007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(Amt. in lacs)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15</xdr:col>
      <xdr:colOff>0</xdr:colOff>
      <xdr:row>53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277225"/>
          <a:ext cx="11868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POSITION OF SECTOR WISE SUB-STANDARD , DOUBTFUL , LOSS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8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                                          AS ON 31.12.2007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(Amt. in lacs)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346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POSITION OF SCHEME WISE SUB-STANDARD , DOUBTFUL , LOSS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TABLE NO. 8(I)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AS ON 31.12.2007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15</xdr:col>
      <xdr:colOff>9525</xdr:colOff>
      <xdr:row>53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525" y="8391525"/>
          <a:ext cx="13477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POSITION OF SCHEME WISE SUB-STANDARD , DOUBTFUL , LOSS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TABLE NO. 8(I)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AS ON 31.12.2007 
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100" workbookViewId="0" topLeftCell="C64">
      <selection activeCell="B6" sqref="B6"/>
    </sheetView>
  </sheetViews>
  <sheetFormatPr defaultColWidth="9.140625" defaultRowHeight="12.75"/>
  <cols>
    <col min="1" max="1" width="6.421875" style="44" customWidth="1"/>
    <col min="2" max="2" width="26.28125" style="44" customWidth="1"/>
    <col min="3" max="5" width="14.7109375" style="49" customWidth="1"/>
    <col min="6" max="6" width="14.7109375" style="516" customWidth="1"/>
    <col min="7" max="7" width="14.7109375" style="236" customWidth="1"/>
    <col min="8" max="8" width="9.57421875" style="0" customWidth="1"/>
  </cols>
  <sheetData>
    <row r="1" spans="1:7" ht="15">
      <c r="A1" s="42"/>
      <c r="B1" s="42"/>
      <c r="C1" s="43"/>
      <c r="D1" s="43"/>
      <c r="E1" s="43"/>
      <c r="F1" s="510"/>
      <c r="G1" s="235"/>
    </row>
    <row r="2" spans="1:10" ht="15">
      <c r="A2" s="42"/>
      <c r="B2" s="42"/>
      <c r="C2" s="43"/>
      <c r="D2" s="43"/>
      <c r="E2" s="43"/>
      <c r="F2" s="510"/>
      <c r="I2" s="2"/>
      <c r="J2" s="2"/>
    </row>
    <row r="3" spans="3:10" ht="13.5" customHeight="1">
      <c r="C3" s="45"/>
      <c r="D3" s="45"/>
      <c r="E3" s="45"/>
      <c r="F3" s="511"/>
      <c r="I3" s="2"/>
      <c r="J3" s="2"/>
    </row>
    <row r="4" spans="1:10" ht="7.5" customHeight="1" hidden="1">
      <c r="A4" s="50"/>
      <c r="B4" s="50"/>
      <c r="C4" s="52"/>
      <c r="D4" s="52"/>
      <c r="E4" s="52"/>
      <c r="F4" s="512"/>
      <c r="G4" s="237"/>
      <c r="H4" s="2"/>
      <c r="I4" s="2"/>
      <c r="J4" s="2"/>
    </row>
    <row r="5" spans="1:10" ht="14.25">
      <c r="A5" s="73" t="s">
        <v>258</v>
      </c>
      <c r="B5" s="73" t="s">
        <v>5</v>
      </c>
      <c r="C5" s="53" t="s">
        <v>0</v>
      </c>
      <c r="D5" s="53" t="s">
        <v>1</v>
      </c>
      <c r="E5" s="53" t="s">
        <v>2</v>
      </c>
      <c r="F5" s="513" t="s">
        <v>3</v>
      </c>
      <c r="G5" s="53" t="s">
        <v>122</v>
      </c>
      <c r="H5" s="5"/>
      <c r="I5" s="5"/>
      <c r="J5" s="5"/>
    </row>
    <row r="6" spans="1:10" ht="12.75">
      <c r="A6" s="62">
        <v>1</v>
      </c>
      <c r="B6" s="63" t="s">
        <v>7</v>
      </c>
      <c r="C6" s="71">
        <v>77</v>
      </c>
      <c r="D6" s="71">
        <v>26</v>
      </c>
      <c r="E6" s="71">
        <v>48</v>
      </c>
      <c r="F6" s="232">
        <f>C6+D6+E6</f>
        <v>151</v>
      </c>
      <c r="G6" s="71">
        <v>2</v>
      </c>
      <c r="H6" s="7"/>
      <c r="I6" s="8"/>
      <c r="J6" s="8"/>
    </row>
    <row r="7" spans="1:8" ht="12.75">
      <c r="A7" s="62">
        <v>2</v>
      </c>
      <c r="B7" s="63" t="s">
        <v>8</v>
      </c>
      <c r="C7" s="71">
        <v>0</v>
      </c>
      <c r="D7" s="71">
        <v>0</v>
      </c>
      <c r="E7" s="71">
        <v>7</v>
      </c>
      <c r="F7" s="232">
        <f aca="true" t="shared" si="0" ref="F7:F48">C7+D7+E7</f>
        <v>7</v>
      </c>
      <c r="G7" s="71">
        <v>0</v>
      </c>
      <c r="H7" s="7"/>
    </row>
    <row r="8" spans="1:8" ht="12.75">
      <c r="A8" s="62">
        <v>3</v>
      </c>
      <c r="B8" s="63" t="s">
        <v>9</v>
      </c>
      <c r="C8" s="71">
        <v>14</v>
      </c>
      <c r="D8" s="71">
        <v>13</v>
      </c>
      <c r="E8" s="71">
        <v>35</v>
      </c>
      <c r="F8" s="232">
        <f t="shared" si="0"/>
        <v>62</v>
      </c>
      <c r="G8" s="71">
        <v>2</v>
      </c>
      <c r="H8" s="7"/>
    </row>
    <row r="9" spans="1:8" ht="12.75">
      <c r="A9" s="62">
        <v>4</v>
      </c>
      <c r="B9" s="63" t="s">
        <v>10</v>
      </c>
      <c r="C9" s="71">
        <v>140</v>
      </c>
      <c r="D9" s="71">
        <v>50</v>
      </c>
      <c r="E9" s="71">
        <v>53</v>
      </c>
      <c r="F9" s="232">
        <f t="shared" si="0"/>
        <v>243</v>
      </c>
      <c r="G9" s="71">
        <v>3</v>
      </c>
      <c r="H9" s="7"/>
    </row>
    <row r="10" spans="1:8" ht="12.75">
      <c r="A10" s="62">
        <v>5</v>
      </c>
      <c r="B10" s="63" t="s">
        <v>11</v>
      </c>
      <c r="C10" s="71">
        <v>73</v>
      </c>
      <c r="D10" s="71">
        <v>14</v>
      </c>
      <c r="E10" s="71">
        <v>21</v>
      </c>
      <c r="F10" s="232">
        <f t="shared" si="0"/>
        <v>108</v>
      </c>
      <c r="G10" s="71">
        <v>0</v>
      </c>
      <c r="H10" s="7"/>
    </row>
    <row r="11" spans="1:8" ht="12.75">
      <c r="A11" s="62">
        <v>6</v>
      </c>
      <c r="B11" s="71" t="s">
        <v>12</v>
      </c>
      <c r="C11" s="71">
        <v>7</v>
      </c>
      <c r="D11" s="71">
        <v>8</v>
      </c>
      <c r="E11" s="71">
        <v>29</v>
      </c>
      <c r="F11" s="232">
        <f t="shared" si="0"/>
        <v>44</v>
      </c>
      <c r="G11" s="71">
        <v>1</v>
      </c>
      <c r="H11" s="7"/>
    </row>
    <row r="12" spans="1:8" ht="12.75">
      <c r="A12" s="62">
        <v>7</v>
      </c>
      <c r="B12" s="71" t="s">
        <v>13</v>
      </c>
      <c r="C12" s="71">
        <v>200</v>
      </c>
      <c r="D12" s="71">
        <v>99</v>
      </c>
      <c r="E12" s="71">
        <v>65</v>
      </c>
      <c r="F12" s="232">
        <f t="shared" si="0"/>
        <v>364</v>
      </c>
      <c r="G12" s="71">
        <v>7</v>
      </c>
      <c r="H12" s="7"/>
    </row>
    <row r="13" spans="1:8" ht="12.75">
      <c r="A13" s="62">
        <v>8</v>
      </c>
      <c r="B13" s="63" t="s">
        <v>159</v>
      </c>
      <c r="C13" s="71">
        <v>0</v>
      </c>
      <c r="D13" s="71">
        <v>1</v>
      </c>
      <c r="E13" s="71">
        <v>11</v>
      </c>
      <c r="F13" s="232">
        <f t="shared" si="0"/>
        <v>12</v>
      </c>
      <c r="G13" s="71">
        <v>0</v>
      </c>
      <c r="H13" s="7"/>
    </row>
    <row r="14" spans="1:8" ht="12.75">
      <c r="A14" s="62">
        <v>9</v>
      </c>
      <c r="B14" s="63" t="s">
        <v>14</v>
      </c>
      <c r="C14" s="71">
        <v>3</v>
      </c>
      <c r="D14" s="71">
        <v>7</v>
      </c>
      <c r="E14" s="71">
        <v>22</v>
      </c>
      <c r="F14" s="232">
        <f t="shared" si="0"/>
        <v>32</v>
      </c>
      <c r="G14" s="71">
        <v>3</v>
      </c>
      <c r="H14" s="7"/>
    </row>
    <row r="15" spans="1:8" ht="12.75">
      <c r="A15" s="62">
        <v>10</v>
      </c>
      <c r="B15" s="63" t="s">
        <v>15</v>
      </c>
      <c r="C15" s="71">
        <v>0</v>
      </c>
      <c r="D15" s="71">
        <v>1</v>
      </c>
      <c r="E15" s="71">
        <v>8</v>
      </c>
      <c r="F15" s="232">
        <f t="shared" si="0"/>
        <v>9</v>
      </c>
      <c r="G15" s="71">
        <v>0</v>
      </c>
      <c r="H15" s="7"/>
    </row>
    <row r="16" spans="1:8" ht="12.75">
      <c r="A16" s="62">
        <v>11</v>
      </c>
      <c r="B16" s="63" t="s">
        <v>16</v>
      </c>
      <c r="C16" s="71">
        <v>1</v>
      </c>
      <c r="D16" s="71">
        <v>0</v>
      </c>
      <c r="E16" s="71">
        <v>13</v>
      </c>
      <c r="F16" s="232">
        <f>C16+D16+E16</f>
        <v>14</v>
      </c>
      <c r="G16" s="71">
        <v>0</v>
      </c>
      <c r="H16" s="7"/>
    </row>
    <row r="17" spans="1:8" ht="12.75">
      <c r="A17" s="62">
        <v>12</v>
      </c>
      <c r="B17" s="63" t="s">
        <v>261</v>
      </c>
      <c r="C17" s="71">
        <v>1</v>
      </c>
      <c r="D17" s="71">
        <v>11</v>
      </c>
      <c r="E17" s="71">
        <v>30</v>
      </c>
      <c r="F17" s="232">
        <f t="shared" si="0"/>
        <v>42</v>
      </c>
      <c r="G17" s="71">
        <v>0</v>
      </c>
      <c r="H17" s="7"/>
    </row>
    <row r="18" spans="1:8" ht="12.75">
      <c r="A18" s="62">
        <v>13</v>
      </c>
      <c r="B18" s="63" t="s">
        <v>161</v>
      </c>
      <c r="C18" s="71">
        <v>2</v>
      </c>
      <c r="D18" s="71">
        <v>11</v>
      </c>
      <c r="E18" s="71">
        <v>12</v>
      </c>
      <c r="F18" s="232">
        <f t="shared" si="0"/>
        <v>25</v>
      </c>
      <c r="G18" s="71">
        <v>0</v>
      </c>
      <c r="H18" s="7"/>
    </row>
    <row r="19" spans="1:8" ht="12.75">
      <c r="A19" s="62">
        <v>14</v>
      </c>
      <c r="B19" s="63" t="s">
        <v>76</v>
      </c>
      <c r="C19" s="71">
        <v>71</v>
      </c>
      <c r="D19" s="71">
        <v>40</v>
      </c>
      <c r="E19" s="71">
        <v>52</v>
      </c>
      <c r="F19" s="232">
        <f t="shared" si="0"/>
        <v>163</v>
      </c>
      <c r="G19" s="71">
        <v>0</v>
      </c>
      <c r="H19" s="7"/>
    </row>
    <row r="20" spans="1:8" ht="12.75">
      <c r="A20" s="62">
        <v>15</v>
      </c>
      <c r="B20" s="63" t="s">
        <v>103</v>
      </c>
      <c r="C20" s="71">
        <v>9</v>
      </c>
      <c r="D20" s="71">
        <v>1</v>
      </c>
      <c r="E20" s="71">
        <v>24</v>
      </c>
      <c r="F20" s="232">
        <f t="shared" si="0"/>
        <v>34</v>
      </c>
      <c r="G20" s="71">
        <v>0</v>
      </c>
      <c r="H20" s="7"/>
    </row>
    <row r="21" spans="1:8" ht="12.75">
      <c r="A21" s="62">
        <v>16</v>
      </c>
      <c r="B21" s="63" t="s">
        <v>20</v>
      </c>
      <c r="C21" s="71">
        <v>43</v>
      </c>
      <c r="D21" s="71">
        <v>11</v>
      </c>
      <c r="E21" s="71">
        <v>43</v>
      </c>
      <c r="F21" s="232">
        <f t="shared" si="0"/>
        <v>97</v>
      </c>
      <c r="G21" s="71">
        <v>0</v>
      </c>
      <c r="H21" s="7"/>
    </row>
    <row r="22" spans="1:8" ht="12.75">
      <c r="A22" s="62">
        <v>17</v>
      </c>
      <c r="B22" s="63" t="s">
        <v>21</v>
      </c>
      <c r="C22" s="71">
        <v>70</v>
      </c>
      <c r="D22" s="71">
        <v>35</v>
      </c>
      <c r="E22" s="71">
        <v>53</v>
      </c>
      <c r="F22" s="232">
        <f t="shared" si="0"/>
        <v>158</v>
      </c>
      <c r="G22" s="71">
        <v>1</v>
      </c>
      <c r="H22" s="7"/>
    </row>
    <row r="23" spans="1:8" ht="12.75">
      <c r="A23" s="62">
        <v>18</v>
      </c>
      <c r="B23" s="63" t="s">
        <v>19</v>
      </c>
      <c r="C23" s="71">
        <v>0</v>
      </c>
      <c r="D23" s="71">
        <v>0</v>
      </c>
      <c r="E23" s="71">
        <v>9</v>
      </c>
      <c r="F23" s="232">
        <f t="shared" si="0"/>
        <v>9</v>
      </c>
      <c r="G23" s="71">
        <v>0</v>
      </c>
      <c r="H23" s="7"/>
    </row>
    <row r="24" spans="1:8" ht="12.75">
      <c r="A24" s="62">
        <v>19</v>
      </c>
      <c r="B24" s="63" t="s">
        <v>123</v>
      </c>
      <c r="C24" s="71">
        <v>0</v>
      </c>
      <c r="D24" s="71">
        <v>0</v>
      </c>
      <c r="E24" s="71">
        <v>6</v>
      </c>
      <c r="F24" s="232">
        <f t="shared" si="0"/>
        <v>6</v>
      </c>
      <c r="G24" s="71">
        <v>0</v>
      </c>
      <c r="H24" s="7"/>
    </row>
    <row r="25" spans="1:8" ht="12.75">
      <c r="A25" s="62"/>
      <c r="B25" s="65" t="s">
        <v>221</v>
      </c>
      <c r="C25" s="72">
        <f>SUM(C6:C24)</f>
        <v>711</v>
      </c>
      <c r="D25" s="72">
        <f>SUM(D6:D24)</f>
        <v>328</v>
      </c>
      <c r="E25" s="72">
        <f>SUM(E6:E24)</f>
        <v>541</v>
      </c>
      <c r="F25" s="314">
        <f>SUM(F6:F24)</f>
        <v>1580</v>
      </c>
      <c r="G25" s="72">
        <f>SUM(G6:G24)</f>
        <v>19</v>
      </c>
      <c r="H25" s="7"/>
    </row>
    <row r="26" spans="1:8" ht="12.75">
      <c r="A26" s="62">
        <v>20</v>
      </c>
      <c r="B26" s="63" t="s">
        <v>23</v>
      </c>
      <c r="C26" s="71">
        <v>0</v>
      </c>
      <c r="D26" s="71">
        <v>0</v>
      </c>
      <c r="E26" s="71">
        <v>3</v>
      </c>
      <c r="F26" s="232">
        <f t="shared" si="0"/>
        <v>3</v>
      </c>
      <c r="G26" s="71">
        <v>0</v>
      </c>
      <c r="H26" s="7"/>
    </row>
    <row r="27" spans="1:8" ht="12.75">
      <c r="A27" s="62">
        <v>21</v>
      </c>
      <c r="B27" s="71" t="s">
        <v>256</v>
      </c>
      <c r="C27" s="71">
        <v>0</v>
      </c>
      <c r="D27" s="71">
        <v>0</v>
      </c>
      <c r="E27" s="71">
        <v>2</v>
      </c>
      <c r="F27" s="232">
        <f t="shared" si="0"/>
        <v>2</v>
      </c>
      <c r="G27" s="71">
        <v>0</v>
      </c>
      <c r="H27" s="7"/>
    </row>
    <row r="28" spans="1:8" ht="12.75">
      <c r="A28" s="62">
        <v>22</v>
      </c>
      <c r="B28" s="63" t="s">
        <v>166</v>
      </c>
      <c r="C28" s="71">
        <v>0</v>
      </c>
      <c r="D28" s="71">
        <v>0</v>
      </c>
      <c r="E28" s="71">
        <v>5</v>
      </c>
      <c r="F28" s="232">
        <f t="shared" si="0"/>
        <v>5</v>
      </c>
      <c r="G28" s="71">
        <v>0</v>
      </c>
      <c r="H28" s="7"/>
    </row>
    <row r="29" spans="1:8" ht="12.75">
      <c r="A29" s="62">
        <v>23</v>
      </c>
      <c r="B29" s="63" t="s">
        <v>24</v>
      </c>
      <c r="C29" s="71">
        <v>0</v>
      </c>
      <c r="D29" s="71">
        <v>0</v>
      </c>
      <c r="E29" s="71">
        <v>3</v>
      </c>
      <c r="F29" s="232">
        <f t="shared" si="0"/>
        <v>3</v>
      </c>
      <c r="G29" s="71">
        <v>0</v>
      </c>
      <c r="H29" s="7"/>
    </row>
    <row r="30" spans="1:8" ht="12.75">
      <c r="A30" s="62">
        <v>24</v>
      </c>
      <c r="B30" s="63" t="s">
        <v>22</v>
      </c>
      <c r="C30" s="71">
        <v>0</v>
      </c>
      <c r="D30" s="71">
        <v>0</v>
      </c>
      <c r="E30" s="71">
        <v>2</v>
      </c>
      <c r="F30" s="232">
        <f t="shared" si="0"/>
        <v>2</v>
      </c>
      <c r="G30" s="71">
        <v>0</v>
      </c>
      <c r="H30" s="7"/>
    </row>
    <row r="31" spans="1:8" ht="12.75">
      <c r="A31" s="62">
        <v>25</v>
      </c>
      <c r="B31" s="63" t="s">
        <v>139</v>
      </c>
      <c r="C31" s="71">
        <v>0</v>
      </c>
      <c r="D31" s="71">
        <v>1</v>
      </c>
      <c r="E31" s="71">
        <v>7</v>
      </c>
      <c r="F31" s="232">
        <f t="shared" si="0"/>
        <v>8</v>
      </c>
      <c r="G31" s="71">
        <v>0</v>
      </c>
      <c r="H31" s="7"/>
    </row>
    <row r="32" spans="1:8" ht="12.75">
      <c r="A32" s="62">
        <v>26</v>
      </c>
      <c r="B32" s="63" t="s">
        <v>18</v>
      </c>
      <c r="C32" s="71">
        <v>179</v>
      </c>
      <c r="D32" s="71">
        <v>155</v>
      </c>
      <c r="E32" s="71">
        <v>153</v>
      </c>
      <c r="F32" s="232">
        <f t="shared" si="0"/>
        <v>487</v>
      </c>
      <c r="G32" s="71">
        <v>3</v>
      </c>
      <c r="H32" s="7"/>
    </row>
    <row r="33" spans="1:8" ht="12.75">
      <c r="A33" s="62">
        <v>27</v>
      </c>
      <c r="B33" s="63" t="s">
        <v>102</v>
      </c>
      <c r="C33" s="71">
        <v>118</v>
      </c>
      <c r="D33" s="71">
        <v>123</v>
      </c>
      <c r="E33" s="71">
        <v>107</v>
      </c>
      <c r="F33" s="232">
        <f t="shared" si="0"/>
        <v>348</v>
      </c>
      <c r="G33" s="71">
        <v>3</v>
      </c>
      <c r="H33" s="7"/>
    </row>
    <row r="34" spans="1:8" ht="12.75">
      <c r="A34" s="62"/>
      <c r="B34" s="65" t="s">
        <v>223</v>
      </c>
      <c r="C34" s="72">
        <f>SUM(C26:C33)</f>
        <v>297</v>
      </c>
      <c r="D34" s="72">
        <f>SUM(D26:D33)</f>
        <v>279</v>
      </c>
      <c r="E34" s="72">
        <f>SUM(E26:E33)</f>
        <v>282</v>
      </c>
      <c r="F34" s="314">
        <f>SUM(F26:F33)</f>
        <v>858</v>
      </c>
      <c r="G34" s="72">
        <f>SUM(G26:G33)</f>
        <v>6</v>
      </c>
      <c r="H34" s="7"/>
    </row>
    <row r="35" spans="1:8" ht="12.75">
      <c r="A35" s="62">
        <v>28</v>
      </c>
      <c r="B35" s="63" t="s">
        <v>160</v>
      </c>
      <c r="C35" s="71">
        <v>0</v>
      </c>
      <c r="D35" s="71">
        <v>6</v>
      </c>
      <c r="E35" s="71">
        <v>16</v>
      </c>
      <c r="F35" s="232">
        <f t="shared" si="0"/>
        <v>22</v>
      </c>
      <c r="G35" s="71">
        <v>0</v>
      </c>
      <c r="H35" s="7"/>
    </row>
    <row r="36" spans="1:8" ht="12.75">
      <c r="A36" s="62">
        <v>29</v>
      </c>
      <c r="B36" s="63" t="s">
        <v>262</v>
      </c>
      <c r="C36" s="71">
        <v>0</v>
      </c>
      <c r="D36" s="71">
        <v>0</v>
      </c>
      <c r="E36" s="71">
        <v>5</v>
      </c>
      <c r="F36" s="232">
        <f t="shared" si="0"/>
        <v>5</v>
      </c>
      <c r="G36" s="71">
        <v>0</v>
      </c>
      <c r="H36" s="7"/>
    </row>
    <row r="37" spans="1:8" ht="12.75">
      <c r="A37" s="66">
        <v>30</v>
      </c>
      <c r="B37" s="71" t="s">
        <v>227</v>
      </c>
      <c r="C37" s="71">
        <v>0</v>
      </c>
      <c r="D37" s="71">
        <v>2</v>
      </c>
      <c r="E37" s="71">
        <v>14</v>
      </c>
      <c r="F37" s="232">
        <f t="shared" si="0"/>
        <v>16</v>
      </c>
      <c r="G37" s="71">
        <v>0</v>
      </c>
      <c r="H37" s="7"/>
    </row>
    <row r="38" spans="1:8" ht="12.75">
      <c r="A38" s="62">
        <v>31</v>
      </c>
      <c r="B38" s="63" t="s">
        <v>214</v>
      </c>
      <c r="C38" s="71">
        <v>0</v>
      </c>
      <c r="D38" s="71">
        <v>9</v>
      </c>
      <c r="E38" s="71">
        <v>10</v>
      </c>
      <c r="F38" s="232">
        <f t="shared" si="0"/>
        <v>19</v>
      </c>
      <c r="G38" s="71">
        <v>0</v>
      </c>
      <c r="H38" s="7"/>
    </row>
    <row r="39" spans="1:8" ht="12.75">
      <c r="A39" s="66">
        <v>32</v>
      </c>
      <c r="B39" s="63" t="s">
        <v>231</v>
      </c>
      <c r="C39" s="71">
        <v>0</v>
      </c>
      <c r="D39" s="71">
        <v>8</v>
      </c>
      <c r="E39" s="71">
        <v>14</v>
      </c>
      <c r="F39" s="232">
        <f t="shared" si="0"/>
        <v>22</v>
      </c>
      <c r="G39" s="71">
        <v>0</v>
      </c>
      <c r="H39" s="7"/>
    </row>
    <row r="40" spans="1:8" ht="12.75">
      <c r="A40" s="62">
        <v>33</v>
      </c>
      <c r="B40" s="71" t="s">
        <v>215</v>
      </c>
      <c r="C40" s="71">
        <v>0</v>
      </c>
      <c r="D40" s="71">
        <v>0</v>
      </c>
      <c r="E40" s="71">
        <v>5</v>
      </c>
      <c r="F40" s="232">
        <f t="shared" si="0"/>
        <v>5</v>
      </c>
      <c r="G40" s="71">
        <v>0</v>
      </c>
      <c r="H40" s="7"/>
    </row>
    <row r="41" spans="1:8" ht="12.75">
      <c r="A41" s="66">
        <v>34</v>
      </c>
      <c r="B41" s="63" t="s">
        <v>243</v>
      </c>
      <c r="C41" s="71">
        <v>0</v>
      </c>
      <c r="D41" s="71">
        <v>0</v>
      </c>
      <c r="E41" s="71">
        <v>2</v>
      </c>
      <c r="F41" s="232">
        <f t="shared" si="0"/>
        <v>2</v>
      </c>
      <c r="G41" s="71">
        <v>0</v>
      </c>
      <c r="H41" s="7"/>
    </row>
    <row r="42" spans="1:8" ht="12.75">
      <c r="A42" s="136">
        <v>35</v>
      </c>
      <c r="B42" s="139" t="s">
        <v>358</v>
      </c>
      <c r="C42" s="71">
        <v>0</v>
      </c>
      <c r="D42" s="71">
        <v>0</v>
      </c>
      <c r="E42" s="71">
        <v>2</v>
      </c>
      <c r="F42" s="232">
        <f>C42+D42+E42</f>
        <v>2</v>
      </c>
      <c r="G42" s="71">
        <v>0</v>
      </c>
      <c r="H42" s="7"/>
    </row>
    <row r="43" spans="1:8" ht="12.75">
      <c r="A43" s="62">
        <v>36</v>
      </c>
      <c r="B43" s="63" t="s">
        <v>234</v>
      </c>
      <c r="C43" s="71">
        <v>0</v>
      </c>
      <c r="D43" s="71">
        <v>0</v>
      </c>
      <c r="E43" s="71">
        <v>1</v>
      </c>
      <c r="F43" s="232">
        <f t="shared" si="0"/>
        <v>1</v>
      </c>
      <c r="G43" s="71">
        <v>0</v>
      </c>
      <c r="H43" s="7"/>
    </row>
    <row r="44" spans="1:8" ht="12.75">
      <c r="A44" s="62">
        <v>37</v>
      </c>
      <c r="B44" s="63" t="s">
        <v>246</v>
      </c>
      <c r="C44" s="71">
        <v>0</v>
      </c>
      <c r="D44" s="71">
        <v>0</v>
      </c>
      <c r="E44" s="71">
        <v>2</v>
      </c>
      <c r="F44" s="232">
        <f t="shared" si="0"/>
        <v>2</v>
      </c>
      <c r="G44" s="71">
        <v>0</v>
      </c>
      <c r="H44" s="7"/>
    </row>
    <row r="45" spans="1:8" ht="12.75">
      <c r="A45" s="66">
        <v>38</v>
      </c>
      <c r="B45" s="63" t="s">
        <v>25</v>
      </c>
      <c r="C45" s="71">
        <v>0</v>
      </c>
      <c r="D45" s="71">
        <v>0</v>
      </c>
      <c r="E45" s="71">
        <v>2</v>
      </c>
      <c r="F45" s="232">
        <f t="shared" si="0"/>
        <v>2</v>
      </c>
      <c r="G45" s="71">
        <v>0</v>
      </c>
      <c r="H45" s="7"/>
    </row>
    <row r="46" spans="1:8" ht="12.75">
      <c r="A46" s="62">
        <v>39</v>
      </c>
      <c r="B46" s="63" t="s">
        <v>220</v>
      </c>
      <c r="C46" s="71">
        <v>0</v>
      </c>
      <c r="D46" s="71">
        <v>0</v>
      </c>
      <c r="E46" s="71">
        <v>1</v>
      </c>
      <c r="F46" s="232">
        <f t="shared" si="0"/>
        <v>1</v>
      </c>
      <c r="G46" s="71">
        <v>0</v>
      </c>
      <c r="H46" s="7"/>
    </row>
    <row r="47" spans="1:8" ht="12.75">
      <c r="A47" s="62">
        <v>40</v>
      </c>
      <c r="B47" s="63" t="s">
        <v>359</v>
      </c>
      <c r="C47" s="71">
        <v>0</v>
      </c>
      <c r="D47" s="71">
        <v>0</v>
      </c>
      <c r="E47" s="71">
        <v>2</v>
      </c>
      <c r="F47" s="232">
        <f t="shared" si="0"/>
        <v>2</v>
      </c>
      <c r="G47" s="71">
        <v>0</v>
      </c>
      <c r="H47" s="7"/>
    </row>
    <row r="48" spans="1:8" ht="12.75">
      <c r="A48" s="66">
        <v>41</v>
      </c>
      <c r="B48" s="71" t="s">
        <v>446</v>
      </c>
      <c r="C48" s="71">
        <v>0</v>
      </c>
      <c r="D48" s="71">
        <v>1</v>
      </c>
      <c r="E48" s="71">
        <v>16</v>
      </c>
      <c r="F48" s="232">
        <f t="shared" si="0"/>
        <v>17</v>
      </c>
      <c r="G48" s="71">
        <v>0</v>
      </c>
      <c r="H48" s="7"/>
    </row>
    <row r="49" spans="1:8" ht="12.75">
      <c r="A49" s="62"/>
      <c r="B49" s="65" t="s">
        <v>222</v>
      </c>
      <c r="C49" s="72">
        <f>SUM(C35:C48)</f>
        <v>0</v>
      </c>
      <c r="D49" s="72">
        <f>SUM(D35:D48)</f>
        <v>26</v>
      </c>
      <c r="E49" s="72">
        <f>SUM(E35:E48)</f>
        <v>92</v>
      </c>
      <c r="F49" s="314">
        <f>SUM(F35:F48)</f>
        <v>118</v>
      </c>
      <c r="G49" s="72">
        <f>SUM(G35:G48)</f>
        <v>0</v>
      </c>
      <c r="H49" s="7"/>
    </row>
    <row r="50" spans="1:10" ht="12.75">
      <c r="A50" s="62"/>
      <c r="B50" s="64" t="s">
        <v>121</v>
      </c>
      <c r="C50" s="72">
        <f>C25+C34+C49</f>
        <v>1008</v>
      </c>
      <c r="D50" s="72">
        <f>D25+D34+D49</f>
        <v>633</v>
      </c>
      <c r="E50" s="72">
        <f>E25+E34+E49</f>
        <v>915</v>
      </c>
      <c r="F50" s="314">
        <f>F25+F34+F49</f>
        <v>2556</v>
      </c>
      <c r="G50" s="72">
        <f>G25+G34+G49</f>
        <v>25</v>
      </c>
      <c r="H50" s="9"/>
      <c r="I50" s="9"/>
      <c r="J50" s="9"/>
    </row>
    <row r="51" spans="1:7" ht="12.75">
      <c r="A51" s="78"/>
      <c r="B51" s="78"/>
      <c r="C51" s="79"/>
      <c r="D51" s="79"/>
      <c r="E51" s="79"/>
      <c r="F51" s="315"/>
      <c r="G51" s="86"/>
    </row>
    <row r="52" spans="1:10" ht="15">
      <c r="A52" s="47"/>
      <c r="B52" s="47"/>
      <c r="C52" s="48"/>
      <c r="D52" s="48"/>
      <c r="E52" s="48"/>
      <c r="F52" s="510"/>
      <c r="G52" s="43"/>
      <c r="I52" s="2"/>
      <c r="J52" s="2"/>
    </row>
    <row r="53" spans="1:10" ht="15">
      <c r="A53" s="47"/>
      <c r="B53" s="47"/>
      <c r="C53" s="48"/>
      <c r="D53" s="48"/>
      <c r="E53" s="48"/>
      <c r="F53" s="510"/>
      <c r="G53" s="43"/>
      <c r="I53" s="2"/>
      <c r="J53" s="2"/>
    </row>
    <row r="54" spans="1:10" ht="15">
      <c r="A54" s="50"/>
      <c r="B54" s="50"/>
      <c r="C54" s="52"/>
      <c r="D54" s="52"/>
      <c r="E54" s="52"/>
      <c r="F54" s="512"/>
      <c r="G54" s="237"/>
      <c r="H54" s="2"/>
      <c r="I54" s="2"/>
      <c r="J54" s="2"/>
    </row>
    <row r="55" spans="1:10" ht="14.25">
      <c r="A55" s="73" t="s">
        <v>4</v>
      </c>
      <c r="B55" s="73" t="s">
        <v>5</v>
      </c>
      <c r="C55" s="53" t="s">
        <v>0</v>
      </c>
      <c r="D55" s="53" t="s">
        <v>1</v>
      </c>
      <c r="E55" s="53" t="s">
        <v>2</v>
      </c>
      <c r="F55" s="513" t="s">
        <v>3</v>
      </c>
      <c r="G55" s="53" t="s">
        <v>122</v>
      </c>
      <c r="H55" s="5"/>
      <c r="I55" s="5"/>
      <c r="J55" s="5"/>
    </row>
    <row r="56" spans="1:10" ht="14.25">
      <c r="A56" s="51" t="s">
        <v>6</v>
      </c>
      <c r="B56" s="51"/>
      <c r="C56" s="77"/>
      <c r="D56" s="77"/>
      <c r="E56" s="77"/>
      <c r="F56" s="514"/>
      <c r="G56" s="77"/>
      <c r="H56" s="2"/>
      <c r="I56" s="2"/>
      <c r="J56" s="2"/>
    </row>
    <row r="57" spans="1:7" s="75" customFormat="1" ht="18" customHeight="1">
      <c r="A57" s="62">
        <v>42</v>
      </c>
      <c r="B57" s="63" t="s">
        <v>263</v>
      </c>
      <c r="C57" s="71">
        <v>24</v>
      </c>
      <c r="D57" s="71">
        <v>23</v>
      </c>
      <c r="E57" s="71">
        <v>12</v>
      </c>
      <c r="F57" s="232">
        <f aca="true" t="shared" si="1" ref="F57:F66">C57+D57+E57</f>
        <v>59</v>
      </c>
      <c r="G57" s="71">
        <v>0</v>
      </c>
    </row>
    <row r="58" spans="1:10" s="75" customFormat="1" ht="18" customHeight="1">
      <c r="A58" s="62">
        <v>43</v>
      </c>
      <c r="B58" s="71" t="s">
        <v>77</v>
      </c>
      <c r="C58" s="71">
        <v>75</v>
      </c>
      <c r="D58" s="71">
        <v>4</v>
      </c>
      <c r="E58" s="71">
        <v>0</v>
      </c>
      <c r="F58" s="232">
        <f t="shared" si="1"/>
        <v>79</v>
      </c>
      <c r="G58" s="71">
        <v>0</v>
      </c>
      <c r="I58" s="76"/>
      <c r="J58" s="76"/>
    </row>
    <row r="59" spans="1:10" s="75" customFormat="1" ht="18" customHeight="1">
      <c r="A59" s="62">
        <v>44</v>
      </c>
      <c r="B59" s="71" t="s">
        <v>264</v>
      </c>
      <c r="C59" s="71">
        <v>150</v>
      </c>
      <c r="D59" s="71">
        <v>44</v>
      </c>
      <c r="E59" s="71">
        <v>14</v>
      </c>
      <c r="F59" s="232">
        <f t="shared" si="1"/>
        <v>208</v>
      </c>
      <c r="G59" s="71">
        <v>0</v>
      </c>
      <c r="I59" s="76"/>
      <c r="J59" s="76"/>
    </row>
    <row r="60" spans="1:10" s="75" customFormat="1" ht="18" customHeight="1">
      <c r="A60" s="62">
        <v>45</v>
      </c>
      <c r="B60" s="63" t="s">
        <v>29</v>
      </c>
      <c r="C60" s="71">
        <v>24</v>
      </c>
      <c r="D60" s="71">
        <v>13</v>
      </c>
      <c r="E60" s="71">
        <v>5</v>
      </c>
      <c r="F60" s="232">
        <f t="shared" si="1"/>
        <v>42</v>
      </c>
      <c r="G60" s="71">
        <v>0</v>
      </c>
      <c r="I60" s="76"/>
      <c r="J60" s="76"/>
    </row>
    <row r="61" spans="1:10" s="75" customFormat="1" ht="18" customHeight="1">
      <c r="A61" s="62">
        <v>46</v>
      </c>
      <c r="B61" s="71" t="s">
        <v>230</v>
      </c>
      <c r="C61" s="71">
        <v>137</v>
      </c>
      <c r="D61" s="71">
        <v>51</v>
      </c>
      <c r="E61" s="71">
        <v>12</v>
      </c>
      <c r="F61" s="232">
        <f t="shared" si="1"/>
        <v>200</v>
      </c>
      <c r="G61" s="71">
        <v>0</v>
      </c>
      <c r="I61" s="76"/>
      <c r="J61" s="76"/>
    </row>
    <row r="62" spans="1:10" s="75" customFormat="1" ht="18" customHeight="1">
      <c r="A62" s="62">
        <v>47</v>
      </c>
      <c r="B62" s="71" t="s">
        <v>30</v>
      </c>
      <c r="C62" s="71">
        <v>20</v>
      </c>
      <c r="D62" s="71">
        <v>14</v>
      </c>
      <c r="E62" s="71">
        <v>6</v>
      </c>
      <c r="F62" s="232">
        <f t="shared" si="1"/>
        <v>40</v>
      </c>
      <c r="G62" s="71">
        <v>0</v>
      </c>
      <c r="I62" s="76"/>
      <c r="J62" s="76"/>
    </row>
    <row r="63" spans="1:10" s="75" customFormat="1" ht="18" customHeight="1">
      <c r="A63" s="62">
        <v>48</v>
      </c>
      <c r="B63" s="71" t="s">
        <v>28</v>
      </c>
      <c r="C63" s="71">
        <v>70</v>
      </c>
      <c r="D63" s="71">
        <v>7</v>
      </c>
      <c r="E63" s="71">
        <v>6</v>
      </c>
      <c r="F63" s="232">
        <f t="shared" si="1"/>
        <v>83</v>
      </c>
      <c r="G63" s="71">
        <v>0</v>
      </c>
      <c r="I63" s="76"/>
      <c r="J63" s="76"/>
    </row>
    <row r="64" spans="1:10" s="75" customFormat="1" ht="18" customHeight="1">
      <c r="A64" s="62">
        <v>49</v>
      </c>
      <c r="B64" s="71" t="s">
        <v>265</v>
      </c>
      <c r="C64" s="71">
        <v>179</v>
      </c>
      <c r="D64" s="71">
        <v>58</v>
      </c>
      <c r="E64" s="71">
        <v>0</v>
      </c>
      <c r="F64" s="232">
        <f t="shared" si="1"/>
        <v>237</v>
      </c>
      <c r="G64" s="71">
        <v>0</v>
      </c>
      <c r="I64" s="76"/>
      <c r="J64" s="76"/>
    </row>
    <row r="65" spans="1:10" s="75" customFormat="1" ht="18" customHeight="1">
      <c r="A65" s="62">
        <v>50</v>
      </c>
      <c r="B65" s="71" t="s">
        <v>26</v>
      </c>
      <c r="C65" s="71">
        <v>54</v>
      </c>
      <c r="D65" s="71">
        <v>5</v>
      </c>
      <c r="E65" s="71">
        <v>0</v>
      </c>
      <c r="F65" s="232">
        <f t="shared" si="1"/>
        <v>59</v>
      </c>
      <c r="G65" s="71">
        <v>0</v>
      </c>
      <c r="I65" s="76"/>
      <c r="J65" s="76"/>
    </row>
    <row r="66" spans="1:10" s="75" customFormat="1" ht="18" customHeight="1">
      <c r="A66" s="62">
        <v>51</v>
      </c>
      <c r="B66" s="71" t="s">
        <v>27</v>
      </c>
      <c r="C66" s="71">
        <v>13</v>
      </c>
      <c r="D66" s="71">
        <v>7</v>
      </c>
      <c r="E66" s="71">
        <v>3</v>
      </c>
      <c r="F66" s="232">
        <f t="shared" si="1"/>
        <v>23</v>
      </c>
      <c r="G66" s="71">
        <v>0</v>
      </c>
      <c r="I66" s="76"/>
      <c r="J66" s="76"/>
    </row>
    <row r="67" spans="1:10" ht="12.75">
      <c r="A67" s="62"/>
      <c r="B67" s="64" t="s">
        <v>121</v>
      </c>
      <c r="C67" s="72">
        <f>SUM(C57:C66)</f>
        <v>746</v>
      </c>
      <c r="D67" s="72">
        <f>SUM(D57:D66)</f>
        <v>226</v>
      </c>
      <c r="E67" s="72">
        <f>SUM(E57:E66)</f>
        <v>58</v>
      </c>
      <c r="F67" s="314">
        <f>SUM(F57:F66)</f>
        <v>1030</v>
      </c>
      <c r="G67" s="72">
        <f>SUM(G57:G66)</f>
        <v>0</v>
      </c>
      <c r="I67" s="7"/>
      <c r="J67" s="7"/>
    </row>
    <row r="68" spans="1:10" ht="12.75">
      <c r="A68" s="62"/>
      <c r="B68" s="63"/>
      <c r="C68" s="71"/>
      <c r="D68" s="71"/>
      <c r="E68" s="71"/>
      <c r="F68" s="232"/>
      <c r="G68" s="71"/>
      <c r="I68" s="7"/>
      <c r="J68" s="7"/>
    </row>
    <row r="69" spans="1:10" ht="12.75">
      <c r="A69" s="62">
        <v>52</v>
      </c>
      <c r="B69" s="63" t="s">
        <v>31</v>
      </c>
      <c r="C69" s="71">
        <v>320</v>
      </c>
      <c r="D69" s="71">
        <v>471</v>
      </c>
      <c r="E69" s="71">
        <v>65</v>
      </c>
      <c r="F69" s="232">
        <f>C69+D69+E69</f>
        <v>856</v>
      </c>
      <c r="G69" s="71">
        <v>0</v>
      </c>
      <c r="I69" s="7"/>
      <c r="J69" s="7"/>
    </row>
    <row r="70" spans="1:10" ht="12.75">
      <c r="A70" s="62">
        <v>53</v>
      </c>
      <c r="B70" s="63" t="s">
        <v>129</v>
      </c>
      <c r="C70" s="71">
        <v>366</v>
      </c>
      <c r="D70" s="71">
        <v>0</v>
      </c>
      <c r="E70" s="71">
        <v>7</v>
      </c>
      <c r="F70" s="232">
        <f>C70+D70+E70</f>
        <v>373</v>
      </c>
      <c r="G70" s="71">
        <v>0</v>
      </c>
      <c r="I70" s="7"/>
      <c r="J70" s="7"/>
    </row>
    <row r="71" spans="1:10" ht="12.75">
      <c r="A71" s="62"/>
      <c r="B71" s="64" t="s">
        <v>121</v>
      </c>
      <c r="C71" s="72">
        <f>SUM(C69:C70)</f>
        <v>686</v>
      </c>
      <c r="D71" s="72">
        <f>SUM(D69:D70)</f>
        <v>471</v>
      </c>
      <c r="E71" s="72">
        <f>SUM(E69:E70)</f>
        <v>72</v>
      </c>
      <c r="F71" s="314">
        <f>SUM(F69:F70)</f>
        <v>1229</v>
      </c>
      <c r="G71" s="72">
        <f>SUM(G69:G70)</f>
        <v>0</v>
      </c>
      <c r="H71" s="9"/>
      <c r="I71" s="9"/>
      <c r="J71" s="9"/>
    </row>
    <row r="72" spans="1:10" ht="18" customHeight="1">
      <c r="A72" s="62"/>
      <c r="B72" s="64" t="s">
        <v>32</v>
      </c>
      <c r="C72" s="72">
        <f>C50+C67+C71</f>
        <v>2440</v>
      </c>
      <c r="D72" s="72">
        <f>D50+D67+D71</f>
        <v>1330</v>
      </c>
      <c r="E72" s="72">
        <f>E50+E67+E71</f>
        <v>1045</v>
      </c>
      <c r="F72" s="314">
        <f>F50+F67+F71</f>
        <v>4815</v>
      </c>
      <c r="G72" s="72">
        <f>G50+G67+G71</f>
        <v>25</v>
      </c>
      <c r="H72" s="9"/>
      <c r="I72" s="9"/>
      <c r="J72" s="9"/>
    </row>
    <row r="73" spans="1:7" ht="15">
      <c r="A73" s="46"/>
      <c r="B73" s="46"/>
      <c r="C73" s="82"/>
      <c r="D73" s="82"/>
      <c r="E73" s="82"/>
      <c r="F73" s="515"/>
      <c r="G73" s="238"/>
    </row>
    <row r="74" ht="15">
      <c r="C74" s="49">
        <v>1</v>
      </c>
    </row>
  </sheetData>
  <printOptions gridLines="1" horizontalCentered="1"/>
  <pageMargins left="0.748031496062992" right="0.748031496062992" top="0.52" bottom="0.64" header="0.25" footer="0.36"/>
  <pageSetup blackAndWhite="1" horizontalDpi="600" verticalDpi="600" orientation="landscape" paperSize="9" scale="82" r:id="rId2"/>
  <rowBreaks count="1" manualBreakCount="1">
    <brk id="5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K1">
      <selection activeCell="N46" sqref="N46"/>
    </sheetView>
  </sheetViews>
  <sheetFormatPr defaultColWidth="9.140625" defaultRowHeight="12.75"/>
  <cols>
    <col min="1" max="1" width="3.7109375" style="143" customWidth="1"/>
    <col min="2" max="2" width="21.8515625" style="143" customWidth="1"/>
    <col min="3" max="5" width="11.28125" style="153" customWidth="1"/>
    <col min="6" max="6" width="11.28125" style="125" customWidth="1"/>
    <col min="7" max="9" width="11.28125" style="153" customWidth="1"/>
    <col min="10" max="10" width="11.28125" style="125" customWidth="1"/>
    <col min="11" max="13" width="11.28125" style="153" customWidth="1"/>
    <col min="14" max="14" width="11.28125" style="125" customWidth="1"/>
    <col min="15" max="17" width="11.28125" style="153" customWidth="1"/>
    <col min="18" max="18" width="11.28125" style="125" customWidth="1"/>
    <col min="19" max="19" width="5.57421875" style="153" hidden="1" customWidth="1"/>
    <col min="20" max="20" width="5.57421875" style="153" customWidth="1"/>
    <col min="21" max="21" width="9.57421875" style="143" customWidth="1"/>
    <col min="22" max="22" width="9.140625" style="144" customWidth="1"/>
    <col min="23" max="23" width="9.140625" style="143" customWidth="1"/>
    <col min="24" max="24" width="11.57421875" style="143" customWidth="1"/>
    <col min="25" max="16384" width="9.140625" style="143" customWidth="1"/>
  </cols>
  <sheetData>
    <row r="1" spans="1:23" ht="15">
      <c r="A1" s="146"/>
      <c r="B1" s="455"/>
      <c r="C1" s="348"/>
      <c r="D1" s="348"/>
      <c r="E1" s="348"/>
      <c r="F1" s="317"/>
      <c r="G1" s="348"/>
      <c r="H1" s="348"/>
      <c r="I1" s="348"/>
      <c r="J1" s="317"/>
      <c r="K1" s="348"/>
      <c r="L1" s="348"/>
      <c r="M1" s="348"/>
      <c r="N1" s="317"/>
      <c r="O1" s="348"/>
      <c r="P1" s="348"/>
      <c r="Q1" s="348"/>
      <c r="R1" s="317"/>
      <c r="S1" s="367"/>
      <c r="T1" s="367"/>
      <c r="U1" s="369"/>
      <c r="V1" s="368"/>
      <c r="W1" s="369"/>
    </row>
    <row r="2" spans="1:18" ht="12.75">
      <c r="A2" s="146"/>
      <c r="B2" s="146"/>
      <c r="C2" s="347"/>
      <c r="D2" s="347"/>
      <c r="E2" s="347"/>
      <c r="F2" s="233"/>
      <c r="G2" s="188"/>
      <c r="H2" s="188"/>
      <c r="I2" s="188"/>
      <c r="J2" s="233"/>
      <c r="K2" s="188"/>
      <c r="L2" s="188"/>
      <c r="M2" s="188"/>
      <c r="N2" s="233"/>
      <c r="O2" s="188"/>
      <c r="P2" s="188"/>
      <c r="Q2" s="188"/>
      <c r="R2" s="233"/>
    </row>
    <row r="3" spans="1:24" ht="19.5" customHeight="1">
      <c r="A3" s="145"/>
      <c r="B3" s="145"/>
      <c r="C3" s="188"/>
      <c r="D3" s="188"/>
      <c r="E3" s="188"/>
      <c r="F3" s="233"/>
      <c r="G3" s="188"/>
      <c r="H3" s="188"/>
      <c r="I3" s="188"/>
      <c r="J3" s="233"/>
      <c r="K3" s="188"/>
      <c r="L3" s="188"/>
      <c r="M3" s="188"/>
      <c r="N3" s="233"/>
      <c r="O3" s="188"/>
      <c r="P3" s="188"/>
      <c r="Q3" s="188"/>
      <c r="R3" s="233"/>
      <c r="S3" s="370"/>
      <c r="T3" s="370"/>
      <c r="V3" s="370"/>
      <c r="W3" s="365"/>
      <c r="X3" s="365"/>
    </row>
    <row r="4" spans="1:24" ht="18" customHeight="1">
      <c r="A4" s="427" t="s">
        <v>4</v>
      </c>
      <c r="B4" s="427" t="s">
        <v>5</v>
      </c>
      <c r="C4" s="669" t="s">
        <v>203</v>
      </c>
      <c r="D4" s="670"/>
      <c r="E4" s="670"/>
      <c r="F4" s="671"/>
      <c r="G4" s="669" t="s">
        <v>191</v>
      </c>
      <c r="H4" s="670"/>
      <c r="I4" s="670"/>
      <c r="J4" s="671"/>
      <c r="K4" s="669" t="s">
        <v>474</v>
      </c>
      <c r="L4" s="670"/>
      <c r="M4" s="670"/>
      <c r="N4" s="671"/>
      <c r="O4" s="669" t="s">
        <v>204</v>
      </c>
      <c r="P4" s="670"/>
      <c r="Q4" s="670"/>
      <c r="R4" s="671"/>
      <c r="S4" s="445"/>
      <c r="T4" s="445"/>
      <c r="U4" s="446"/>
      <c r="V4" s="370"/>
      <c r="W4" s="446"/>
      <c r="X4" s="446"/>
    </row>
    <row r="5" spans="1:24" ht="12.75">
      <c r="A5" s="407"/>
      <c r="B5" s="407"/>
      <c r="C5" s="398" t="s">
        <v>197</v>
      </c>
      <c r="D5" s="398" t="s">
        <v>198</v>
      </c>
      <c r="E5" s="398" t="s">
        <v>199</v>
      </c>
      <c r="F5" s="336" t="s">
        <v>3</v>
      </c>
      <c r="G5" s="398" t="s">
        <v>197</v>
      </c>
      <c r="H5" s="398" t="s">
        <v>198</v>
      </c>
      <c r="I5" s="398" t="s">
        <v>199</v>
      </c>
      <c r="J5" s="336" t="s">
        <v>3</v>
      </c>
      <c r="K5" s="398" t="s">
        <v>197</v>
      </c>
      <c r="L5" s="398" t="s">
        <v>198</v>
      </c>
      <c r="M5" s="398" t="s">
        <v>199</v>
      </c>
      <c r="N5" s="336" t="s">
        <v>3</v>
      </c>
      <c r="O5" s="398" t="s">
        <v>197</v>
      </c>
      <c r="P5" s="398" t="s">
        <v>198</v>
      </c>
      <c r="Q5" s="398" t="s">
        <v>199</v>
      </c>
      <c r="R5" s="336" t="s">
        <v>3</v>
      </c>
      <c r="S5" s="448"/>
      <c r="T5" s="448"/>
      <c r="U5" s="449"/>
      <c r="V5" s="370"/>
      <c r="W5" s="365"/>
      <c r="X5" s="365"/>
    </row>
    <row r="6" spans="1:24" ht="12.75">
      <c r="A6" s="141">
        <v>1</v>
      </c>
      <c r="B6" s="142" t="s">
        <v>7</v>
      </c>
      <c r="C6" s="142">
        <v>275</v>
      </c>
      <c r="D6" s="142">
        <v>21</v>
      </c>
      <c r="E6" s="142">
        <v>5</v>
      </c>
      <c r="F6" s="232">
        <f>C6+D6+E6</f>
        <v>301</v>
      </c>
      <c r="G6" s="142">
        <v>177</v>
      </c>
      <c r="H6" s="142">
        <v>53</v>
      </c>
      <c r="I6" s="142">
        <v>12</v>
      </c>
      <c r="J6" s="232">
        <f>G6+H6+I6</f>
        <v>242</v>
      </c>
      <c r="K6" s="142">
        <v>14</v>
      </c>
      <c r="L6" s="142">
        <v>16</v>
      </c>
      <c r="M6" s="142">
        <v>11</v>
      </c>
      <c r="N6" s="232">
        <f>K6+L6+M6</f>
        <v>41</v>
      </c>
      <c r="O6" s="142">
        <v>42</v>
      </c>
      <c r="P6" s="142">
        <v>46</v>
      </c>
      <c r="Q6" s="142">
        <v>8</v>
      </c>
      <c r="R6" s="232">
        <f aca="true" t="shared" si="0" ref="R6:R49">O6+P6+Q6</f>
        <v>96</v>
      </c>
      <c r="S6" s="144">
        <v>0</v>
      </c>
      <c r="T6" s="144"/>
      <c r="U6" s="449"/>
      <c r="V6" s="370"/>
      <c r="W6" s="365"/>
      <c r="X6" s="365"/>
    </row>
    <row r="7" spans="1:23" ht="12.75">
      <c r="A7" s="141">
        <v>2</v>
      </c>
      <c r="B7" s="142" t="s">
        <v>8</v>
      </c>
      <c r="C7" s="142">
        <v>0</v>
      </c>
      <c r="D7" s="142">
        <v>9</v>
      </c>
      <c r="E7" s="142">
        <v>0</v>
      </c>
      <c r="F7" s="232">
        <f aca="true" t="shared" si="1" ref="F7:F49">C7+D7+E7</f>
        <v>9</v>
      </c>
      <c r="G7" s="142">
        <v>2</v>
      </c>
      <c r="H7" s="142">
        <v>2</v>
      </c>
      <c r="I7" s="142">
        <v>1</v>
      </c>
      <c r="J7" s="232">
        <f aca="true" t="shared" si="2" ref="J7:J49">G7+H7+I7</f>
        <v>5</v>
      </c>
      <c r="K7" s="142">
        <v>0</v>
      </c>
      <c r="L7" s="142">
        <v>1</v>
      </c>
      <c r="M7" s="142">
        <v>0</v>
      </c>
      <c r="N7" s="232">
        <f aca="true" t="shared" si="3" ref="N7:N49">K7+L7+M7</f>
        <v>1</v>
      </c>
      <c r="O7" s="142">
        <v>0</v>
      </c>
      <c r="P7" s="142">
        <v>1</v>
      </c>
      <c r="Q7" s="142">
        <v>0</v>
      </c>
      <c r="R7" s="232">
        <f t="shared" si="0"/>
        <v>1</v>
      </c>
      <c r="S7" s="144">
        <v>0</v>
      </c>
      <c r="T7" s="144"/>
      <c r="U7" s="456"/>
      <c r="V7" s="451"/>
      <c r="W7" s="371"/>
    </row>
    <row r="8" spans="1:24" ht="12.75">
      <c r="A8" s="141">
        <v>3</v>
      </c>
      <c r="B8" s="142" t="s">
        <v>9</v>
      </c>
      <c r="C8" s="142">
        <v>9</v>
      </c>
      <c r="D8" s="142">
        <v>7</v>
      </c>
      <c r="E8" s="142">
        <v>0</v>
      </c>
      <c r="F8" s="232">
        <f t="shared" si="1"/>
        <v>16</v>
      </c>
      <c r="G8" s="142">
        <v>38</v>
      </c>
      <c r="H8" s="142">
        <v>47</v>
      </c>
      <c r="I8" s="142">
        <v>10</v>
      </c>
      <c r="J8" s="232">
        <f t="shared" si="2"/>
        <v>95</v>
      </c>
      <c r="K8" s="142">
        <v>3</v>
      </c>
      <c r="L8" s="142">
        <v>11</v>
      </c>
      <c r="M8" s="142">
        <v>3</v>
      </c>
      <c r="N8" s="232">
        <f t="shared" si="3"/>
        <v>17</v>
      </c>
      <c r="O8" s="142">
        <v>61</v>
      </c>
      <c r="P8" s="142">
        <v>6</v>
      </c>
      <c r="Q8" s="142">
        <v>0</v>
      </c>
      <c r="R8" s="232">
        <f t="shared" si="0"/>
        <v>67</v>
      </c>
      <c r="S8" s="144">
        <v>0</v>
      </c>
      <c r="T8" s="144"/>
      <c r="U8" s="144"/>
      <c r="X8" s="144"/>
    </row>
    <row r="9" spans="1:24" ht="12.75">
      <c r="A9" s="141">
        <v>4</v>
      </c>
      <c r="B9" s="142" t="s">
        <v>10</v>
      </c>
      <c r="C9" s="142">
        <v>16</v>
      </c>
      <c r="D9" s="142">
        <v>26</v>
      </c>
      <c r="E9" s="142">
        <v>5</v>
      </c>
      <c r="F9" s="232">
        <f t="shared" si="1"/>
        <v>47</v>
      </c>
      <c r="G9" s="142">
        <v>209</v>
      </c>
      <c r="H9" s="142">
        <v>290</v>
      </c>
      <c r="I9" s="142">
        <v>87</v>
      </c>
      <c r="J9" s="232">
        <f t="shared" si="2"/>
        <v>586</v>
      </c>
      <c r="K9" s="142">
        <v>35</v>
      </c>
      <c r="L9" s="142">
        <v>41</v>
      </c>
      <c r="M9" s="142">
        <v>19</v>
      </c>
      <c r="N9" s="232">
        <f t="shared" si="3"/>
        <v>95</v>
      </c>
      <c r="O9" s="142">
        <v>28</v>
      </c>
      <c r="P9" s="142">
        <v>32</v>
      </c>
      <c r="Q9" s="142">
        <v>10</v>
      </c>
      <c r="R9" s="232">
        <f t="shared" si="0"/>
        <v>70</v>
      </c>
      <c r="S9" s="144"/>
      <c r="T9" s="144"/>
      <c r="U9" s="144"/>
      <c r="X9" s="144"/>
    </row>
    <row r="10" spans="1:24" ht="12.75">
      <c r="A10" s="141">
        <v>5</v>
      </c>
      <c r="B10" s="142" t="s">
        <v>11</v>
      </c>
      <c r="C10" s="142">
        <v>21</v>
      </c>
      <c r="D10" s="142">
        <v>30</v>
      </c>
      <c r="E10" s="142">
        <v>1</v>
      </c>
      <c r="F10" s="232">
        <f t="shared" si="1"/>
        <v>52</v>
      </c>
      <c r="G10" s="142">
        <v>19</v>
      </c>
      <c r="H10" s="142">
        <v>70</v>
      </c>
      <c r="I10" s="142">
        <v>12</v>
      </c>
      <c r="J10" s="232">
        <f t="shared" si="2"/>
        <v>101</v>
      </c>
      <c r="K10" s="142">
        <v>4</v>
      </c>
      <c r="L10" s="142">
        <v>6</v>
      </c>
      <c r="M10" s="142">
        <v>1</v>
      </c>
      <c r="N10" s="232">
        <f t="shared" si="3"/>
        <v>11</v>
      </c>
      <c r="O10" s="142">
        <v>19</v>
      </c>
      <c r="P10" s="142">
        <v>33</v>
      </c>
      <c r="Q10" s="142">
        <v>5</v>
      </c>
      <c r="R10" s="232">
        <f t="shared" si="0"/>
        <v>57</v>
      </c>
      <c r="S10" s="144"/>
      <c r="T10" s="144"/>
      <c r="U10" s="144"/>
      <c r="X10" s="144"/>
    </row>
    <row r="11" spans="1:24" ht="12.75">
      <c r="A11" s="141">
        <v>6</v>
      </c>
      <c r="B11" s="142" t="s">
        <v>12</v>
      </c>
      <c r="C11" s="142">
        <v>0</v>
      </c>
      <c r="D11" s="142">
        <v>10</v>
      </c>
      <c r="E11" s="142">
        <v>0</v>
      </c>
      <c r="F11" s="232">
        <f t="shared" si="1"/>
        <v>10</v>
      </c>
      <c r="G11" s="142">
        <v>21</v>
      </c>
      <c r="H11" s="142">
        <v>40</v>
      </c>
      <c r="I11" s="142">
        <v>28</v>
      </c>
      <c r="J11" s="232">
        <f t="shared" si="2"/>
        <v>89</v>
      </c>
      <c r="K11" s="142">
        <v>8</v>
      </c>
      <c r="L11" s="142">
        <v>8</v>
      </c>
      <c r="M11" s="142">
        <v>10</v>
      </c>
      <c r="N11" s="232">
        <f t="shared" si="3"/>
        <v>26</v>
      </c>
      <c r="O11" s="142">
        <v>3</v>
      </c>
      <c r="P11" s="142">
        <v>6</v>
      </c>
      <c r="Q11" s="142">
        <v>6</v>
      </c>
      <c r="R11" s="232">
        <f t="shared" si="0"/>
        <v>15</v>
      </c>
      <c r="S11" s="144"/>
      <c r="T11" s="144"/>
      <c r="U11" s="144"/>
      <c r="X11" s="144"/>
    </row>
    <row r="12" spans="1:24" ht="12.75">
      <c r="A12" s="141">
        <v>7</v>
      </c>
      <c r="B12" s="142" t="s">
        <v>13</v>
      </c>
      <c r="C12" s="142">
        <v>139</v>
      </c>
      <c r="D12" s="142">
        <v>204</v>
      </c>
      <c r="E12" s="142">
        <v>186</v>
      </c>
      <c r="F12" s="232">
        <f t="shared" si="1"/>
        <v>529</v>
      </c>
      <c r="G12" s="142">
        <v>214</v>
      </c>
      <c r="H12" s="142">
        <v>251</v>
      </c>
      <c r="I12" s="142">
        <v>153</v>
      </c>
      <c r="J12" s="232">
        <f t="shared" si="2"/>
        <v>618</v>
      </c>
      <c r="K12" s="142">
        <v>91</v>
      </c>
      <c r="L12" s="142">
        <v>106</v>
      </c>
      <c r="M12" s="142">
        <v>11</v>
      </c>
      <c r="N12" s="232">
        <f t="shared" si="3"/>
        <v>208</v>
      </c>
      <c r="O12" s="142">
        <v>117</v>
      </c>
      <c r="P12" s="142">
        <v>143</v>
      </c>
      <c r="Q12" s="142">
        <v>31</v>
      </c>
      <c r="R12" s="232">
        <f t="shared" si="0"/>
        <v>291</v>
      </c>
      <c r="S12" s="144"/>
      <c r="T12" s="144"/>
      <c r="U12" s="144"/>
      <c r="X12" s="144"/>
    </row>
    <row r="13" spans="1:24" ht="12.75">
      <c r="A13" s="141">
        <v>8</v>
      </c>
      <c r="B13" s="142" t="s">
        <v>159</v>
      </c>
      <c r="C13" s="142">
        <v>0</v>
      </c>
      <c r="D13" s="142">
        <v>0</v>
      </c>
      <c r="E13" s="142">
        <v>0</v>
      </c>
      <c r="F13" s="232">
        <f t="shared" si="1"/>
        <v>0</v>
      </c>
      <c r="G13" s="142">
        <v>1</v>
      </c>
      <c r="H13" s="142">
        <v>4</v>
      </c>
      <c r="I13" s="142">
        <v>2</v>
      </c>
      <c r="J13" s="232">
        <f t="shared" si="2"/>
        <v>7</v>
      </c>
      <c r="K13" s="142">
        <v>0</v>
      </c>
      <c r="L13" s="142">
        <v>2</v>
      </c>
      <c r="M13" s="142">
        <v>2</v>
      </c>
      <c r="N13" s="232">
        <f t="shared" si="3"/>
        <v>4</v>
      </c>
      <c r="O13" s="142">
        <v>0</v>
      </c>
      <c r="P13" s="142">
        <v>0</v>
      </c>
      <c r="Q13" s="142">
        <v>0</v>
      </c>
      <c r="R13" s="232">
        <f t="shared" si="0"/>
        <v>0</v>
      </c>
      <c r="S13" s="144">
        <v>0</v>
      </c>
      <c r="T13" s="144"/>
      <c r="U13" s="144"/>
      <c r="X13" s="144"/>
    </row>
    <row r="14" spans="1:24" ht="12.75">
      <c r="A14" s="141">
        <v>9</v>
      </c>
      <c r="B14" s="142" t="s">
        <v>14</v>
      </c>
      <c r="C14" s="142">
        <v>23</v>
      </c>
      <c r="D14" s="142">
        <v>23</v>
      </c>
      <c r="E14" s="142">
        <v>0</v>
      </c>
      <c r="F14" s="232">
        <f t="shared" si="1"/>
        <v>46</v>
      </c>
      <c r="G14" s="142">
        <v>11</v>
      </c>
      <c r="H14" s="142">
        <v>49</v>
      </c>
      <c r="I14" s="142">
        <v>34</v>
      </c>
      <c r="J14" s="232">
        <f t="shared" si="2"/>
        <v>94</v>
      </c>
      <c r="K14" s="142">
        <v>1</v>
      </c>
      <c r="L14" s="142">
        <v>4</v>
      </c>
      <c r="M14" s="142">
        <v>4</v>
      </c>
      <c r="N14" s="232">
        <f t="shared" si="3"/>
        <v>9</v>
      </c>
      <c r="O14" s="142">
        <v>2</v>
      </c>
      <c r="P14" s="142">
        <v>8</v>
      </c>
      <c r="Q14" s="142">
        <v>7</v>
      </c>
      <c r="R14" s="232">
        <f t="shared" si="0"/>
        <v>17</v>
      </c>
      <c r="S14" s="144">
        <v>0</v>
      </c>
      <c r="T14" s="144"/>
      <c r="U14" s="144"/>
      <c r="X14" s="144"/>
    </row>
    <row r="15" spans="1:24" ht="12.75">
      <c r="A15" s="141">
        <v>10</v>
      </c>
      <c r="B15" s="142" t="s">
        <v>15</v>
      </c>
      <c r="C15" s="142">
        <v>0</v>
      </c>
      <c r="D15" s="142">
        <v>0</v>
      </c>
      <c r="E15" s="142">
        <v>0</v>
      </c>
      <c r="F15" s="232">
        <f t="shared" si="1"/>
        <v>0</v>
      </c>
      <c r="G15" s="142">
        <v>5</v>
      </c>
      <c r="H15" s="142">
        <v>11</v>
      </c>
      <c r="I15" s="142">
        <v>3</v>
      </c>
      <c r="J15" s="232">
        <f t="shared" si="2"/>
        <v>19</v>
      </c>
      <c r="K15" s="142">
        <v>0</v>
      </c>
      <c r="L15" s="142">
        <v>1</v>
      </c>
      <c r="M15" s="142">
        <v>0</v>
      </c>
      <c r="N15" s="232">
        <f t="shared" si="3"/>
        <v>1</v>
      </c>
      <c r="O15" s="142">
        <v>1</v>
      </c>
      <c r="P15" s="142">
        <v>0</v>
      </c>
      <c r="Q15" s="142">
        <v>0</v>
      </c>
      <c r="R15" s="232">
        <f t="shared" si="0"/>
        <v>1</v>
      </c>
      <c r="S15" s="144"/>
      <c r="T15" s="144"/>
      <c r="U15" s="144"/>
      <c r="X15" s="144"/>
    </row>
    <row r="16" spans="1:24" ht="12.75">
      <c r="A16" s="141">
        <v>11</v>
      </c>
      <c r="B16" s="142" t="s">
        <v>16</v>
      </c>
      <c r="C16" s="142">
        <v>0</v>
      </c>
      <c r="D16" s="142">
        <v>0</v>
      </c>
      <c r="E16" s="142">
        <v>0</v>
      </c>
      <c r="F16" s="232">
        <f t="shared" si="1"/>
        <v>0</v>
      </c>
      <c r="G16" s="142">
        <v>0</v>
      </c>
      <c r="H16" s="142">
        <v>0</v>
      </c>
      <c r="I16" s="142">
        <v>28</v>
      </c>
      <c r="J16" s="232">
        <f t="shared" si="2"/>
        <v>28</v>
      </c>
      <c r="K16" s="142">
        <v>0</v>
      </c>
      <c r="L16" s="142">
        <v>0</v>
      </c>
      <c r="M16" s="142">
        <v>5</v>
      </c>
      <c r="N16" s="232">
        <f t="shared" si="3"/>
        <v>5</v>
      </c>
      <c r="O16" s="142">
        <v>0</v>
      </c>
      <c r="P16" s="142">
        <v>0</v>
      </c>
      <c r="Q16" s="142">
        <v>0</v>
      </c>
      <c r="R16" s="232">
        <f t="shared" si="0"/>
        <v>0</v>
      </c>
      <c r="S16" s="144">
        <v>0</v>
      </c>
      <c r="T16" s="144"/>
      <c r="U16" s="144"/>
      <c r="X16" s="144"/>
    </row>
    <row r="17" spans="1:24" ht="12.75">
      <c r="A17" s="141">
        <v>12</v>
      </c>
      <c r="B17" s="142" t="s">
        <v>17</v>
      </c>
      <c r="C17" s="142">
        <v>0</v>
      </c>
      <c r="D17" s="142">
        <v>0</v>
      </c>
      <c r="E17" s="142">
        <v>0</v>
      </c>
      <c r="F17" s="232">
        <f t="shared" si="1"/>
        <v>0</v>
      </c>
      <c r="G17" s="142">
        <v>25</v>
      </c>
      <c r="H17" s="142">
        <v>137</v>
      </c>
      <c r="I17" s="142">
        <v>0</v>
      </c>
      <c r="J17" s="232">
        <f t="shared" si="2"/>
        <v>162</v>
      </c>
      <c r="K17" s="142">
        <v>1</v>
      </c>
      <c r="L17" s="142">
        <v>3</v>
      </c>
      <c r="M17" s="142">
        <v>0</v>
      </c>
      <c r="N17" s="232">
        <f t="shared" si="3"/>
        <v>4</v>
      </c>
      <c r="O17" s="142">
        <v>10</v>
      </c>
      <c r="P17" s="142">
        <v>31</v>
      </c>
      <c r="Q17" s="142">
        <v>0</v>
      </c>
      <c r="R17" s="232">
        <f t="shared" si="0"/>
        <v>41</v>
      </c>
      <c r="S17" s="144"/>
      <c r="T17" s="144"/>
      <c r="U17" s="144"/>
      <c r="X17" s="144"/>
    </row>
    <row r="18" spans="1:24" ht="12.75">
      <c r="A18" s="141">
        <v>13</v>
      </c>
      <c r="B18" s="142" t="s">
        <v>161</v>
      </c>
      <c r="C18" s="142">
        <v>5</v>
      </c>
      <c r="D18" s="142">
        <v>9</v>
      </c>
      <c r="E18" s="142">
        <v>0</v>
      </c>
      <c r="F18" s="232">
        <f t="shared" si="1"/>
        <v>14</v>
      </c>
      <c r="G18" s="142">
        <v>22</v>
      </c>
      <c r="H18" s="142">
        <v>18</v>
      </c>
      <c r="I18" s="142">
        <v>6</v>
      </c>
      <c r="J18" s="232">
        <f t="shared" si="2"/>
        <v>46</v>
      </c>
      <c r="K18" s="142">
        <v>1</v>
      </c>
      <c r="L18" s="142">
        <v>3</v>
      </c>
      <c r="M18" s="142">
        <v>1</v>
      </c>
      <c r="N18" s="232">
        <f t="shared" si="3"/>
        <v>5</v>
      </c>
      <c r="O18" s="142">
        <v>3</v>
      </c>
      <c r="P18" s="142">
        <v>21</v>
      </c>
      <c r="Q18" s="142">
        <v>0</v>
      </c>
      <c r="R18" s="232">
        <f t="shared" si="0"/>
        <v>24</v>
      </c>
      <c r="S18" s="144"/>
      <c r="T18" s="144"/>
      <c r="U18" s="144"/>
      <c r="X18" s="144"/>
    </row>
    <row r="19" spans="1:24" ht="12.75">
      <c r="A19" s="141">
        <v>14</v>
      </c>
      <c r="B19" s="142" t="s">
        <v>76</v>
      </c>
      <c r="C19" s="142">
        <v>53</v>
      </c>
      <c r="D19" s="142">
        <v>61</v>
      </c>
      <c r="E19" s="142">
        <v>7</v>
      </c>
      <c r="F19" s="232">
        <f t="shared" si="1"/>
        <v>121</v>
      </c>
      <c r="G19" s="142">
        <v>89</v>
      </c>
      <c r="H19" s="142">
        <v>47</v>
      </c>
      <c r="I19" s="142">
        <v>30</v>
      </c>
      <c r="J19" s="232">
        <f t="shared" si="2"/>
        <v>166</v>
      </c>
      <c r="K19" s="142">
        <v>14</v>
      </c>
      <c r="L19" s="142">
        <v>4</v>
      </c>
      <c r="M19" s="142">
        <v>1</v>
      </c>
      <c r="N19" s="232">
        <f t="shared" si="3"/>
        <v>19</v>
      </c>
      <c r="O19" s="142">
        <v>0</v>
      </c>
      <c r="P19" s="142">
        <v>0</v>
      </c>
      <c r="Q19" s="142">
        <v>0</v>
      </c>
      <c r="R19" s="232">
        <f t="shared" si="0"/>
        <v>0</v>
      </c>
      <c r="S19" s="144"/>
      <c r="T19" s="144"/>
      <c r="U19" s="144"/>
      <c r="X19" s="144"/>
    </row>
    <row r="20" spans="1:24" ht="12.75">
      <c r="A20" s="141">
        <v>15</v>
      </c>
      <c r="B20" s="142" t="s">
        <v>103</v>
      </c>
      <c r="C20" s="142">
        <v>0</v>
      </c>
      <c r="D20" s="142">
        <v>0</v>
      </c>
      <c r="E20" s="142">
        <v>0</v>
      </c>
      <c r="F20" s="232">
        <f t="shared" si="1"/>
        <v>0</v>
      </c>
      <c r="G20" s="142">
        <v>27</v>
      </c>
      <c r="H20" s="142">
        <v>26</v>
      </c>
      <c r="I20" s="142">
        <v>4</v>
      </c>
      <c r="J20" s="232">
        <f t="shared" si="2"/>
        <v>57</v>
      </c>
      <c r="K20" s="142">
        <v>0</v>
      </c>
      <c r="L20" s="142">
        <v>0</v>
      </c>
      <c r="M20" s="142">
        <v>0</v>
      </c>
      <c r="N20" s="232">
        <f t="shared" si="3"/>
        <v>0</v>
      </c>
      <c r="O20" s="142">
        <v>0</v>
      </c>
      <c r="P20" s="142">
        <v>0</v>
      </c>
      <c r="Q20" s="142">
        <v>0</v>
      </c>
      <c r="R20" s="232">
        <f t="shared" si="0"/>
        <v>0</v>
      </c>
      <c r="S20" s="144">
        <v>0</v>
      </c>
      <c r="T20" s="144"/>
      <c r="U20" s="144"/>
      <c r="X20" s="144"/>
    </row>
    <row r="21" spans="1:24" ht="12.75">
      <c r="A21" s="141">
        <v>16</v>
      </c>
      <c r="B21" s="142" t="s">
        <v>20</v>
      </c>
      <c r="C21" s="142">
        <v>33</v>
      </c>
      <c r="D21" s="142">
        <v>30</v>
      </c>
      <c r="E21" s="142">
        <v>0</v>
      </c>
      <c r="F21" s="232">
        <f t="shared" si="1"/>
        <v>63</v>
      </c>
      <c r="G21" s="142">
        <v>35</v>
      </c>
      <c r="H21" s="142">
        <v>45</v>
      </c>
      <c r="I21" s="142">
        <v>12</v>
      </c>
      <c r="J21" s="232">
        <f t="shared" si="2"/>
        <v>92</v>
      </c>
      <c r="K21" s="142">
        <v>16</v>
      </c>
      <c r="L21" s="142">
        <v>20</v>
      </c>
      <c r="M21" s="142">
        <v>1</v>
      </c>
      <c r="N21" s="232">
        <f t="shared" si="3"/>
        <v>37</v>
      </c>
      <c r="O21" s="142">
        <v>53</v>
      </c>
      <c r="P21" s="142">
        <v>63</v>
      </c>
      <c r="Q21" s="142">
        <v>9</v>
      </c>
      <c r="R21" s="232">
        <f t="shared" si="0"/>
        <v>125</v>
      </c>
      <c r="S21" s="144">
        <v>0</v>
      </c>
      <c r="T21" s="144"/>
      <c r="U21" s="144"/>
      <c r="X21" s="144"/>
    </row>
    <row r="22" spans="1:24" ht="12.75">
      <c r="A22" s="141">
        <v>17</v>
      </c>
      <c r="B22" s="142" t="s">
        <v>21</v>
      </c>
      <c r="C22" s="142">
        <v>27</v>
      </c>
      <c r="D22" s="142">
        <v>31</v>
      </c>
      <c r="E22" s="142">
        <v>8</v>
      </c>
      <c r="F22" s="232">
        <f t="shared" si="1"/>
        <v>66</v>
      </c>
      <c r="G22" s="142">
        <v>43</v>
      </c>
      <c r="H22" s="142">
        <v>111</v>
      </c>
      <c r="I22" s="142">
        <v>159</v>
      </c>
      <c r="J22" s="232">
        <f t="shared" si="2"/>
        <v>313</v>
      </c>
      <c r="K22" s="142">
        <v>17</v>
      </c>
      <c r="L22" s="142">
        <v>27</v>
      </c>
      <c r="M22" s="142">
        <v>15</v>
      </c>
      <c r="N22" s="232">
        <f t="shared" si="3"/>
        <v>59</v>
      </c>
      <c r="O22" s="142">
        <v>8</v>
      </c>
      <c r="P22" s="142">
        <v>32</v>
      </c>
      <c r="Q22" s="142">
        <v>23</v>
      </c>
      <c r="R22" s="232">
        <f t="shared" si="0"/>
        <v>63</v>
      </c>
      <c r="S22" s="144">
        <v>0</v>
      </c>
      <c r="T22" s="144"/>
      <c r="U22" s="144"/>
      <c r="X22" s="144"/>
    </row>
    <row r="23" spans="1:24" ht="12.75">
      <c r="A23" s="141">
        <v>18</v>
      </c>
      <c r="B23" s="142" t="s">
        <v>19</v>
      </c>
      <c r="C23" s="142">
        <v>0</v>
      </c>
      <c r="D23" s="142">
        <v>4</v>
      </c>
      <c r="E23" s="142">
        <v>0</v>
      </c>
      <c r="F23" s="232">
        <f t="shared" si="1"/>
        <v>4</v>
      </c>
      <c r="G23" s="142">
        <v>0</v>
      </c>
      <c r="H23" s="142">
        <v>1</v>
      </c>
      <c r="I23" s="142">
        <v>0</v>
      </c>
      <c r="J23" s="232">
        <f t="shared" si="2"/>
        <v>1</v>
      </c>
      <c r="K23" s="142">
        <v>0</v>
      </c>
      <c r="L23" s="142">
        <v>1</v>
      </c>
      <c r="M23" s="142">
        <v>0</v>
      </c>
      <c r="N23" s="232">
        <f t="shared" si="3"/>
        <v>1</v>
      </c>
      <c r="O23" s="142">
        <v>1</v>
      </c>
      <c r="P23" s="142">
        <v>0</v>
      </c>
      <c r="Q23" s="142">
        <v>0</v>
      </c>
      <c r="R23" s="232">
        <f t="shared" si="0"/>
        <v>1</v>
      </c>
      <c r="S23" s="144"/>
      <c r="T23" s="144"/>
      <c r="U23" s="144"/>
      <c r="X23" s="144"/>
    </row>
    <row r="24" spans="1:24" ht="12.75">
      <c r="A24" s="141">
        <v>19</v>
      </c>
      <c r="B24" s="142" t="s">
        <v>123</v>
      </c>
      <c r="C24" s="142">
        <v>0</v>
      </c>
      <c r="D24" s="142">
        <v>0</v>
      </c>
      <c r="E24" s="142">
        <v>0</v>
      </c>
      <c r="F24" s="232">
        <f t="shared" si="1"/>
        <v>0</v>
      </c>
      <c r="G24" s="142">
        <v>0</v>
      </c>
      <c r="H24" s="142">
        <v>0</v>
      </c>
      <c r="I24" s="142">
        <v>0</v>
      </c>
      <c r="J24" s="232">
        <f t="shared" si="2"/>
        <v>0</v>
      </c>
      <c r="K24" s="142">
        <v>0</v>
      </c>
      <c r="L24" s="142">
        <v>0</v>
      </c>
      <c r="M24" s="142">
        <v>0</v>
      </c>
      <c r="N24" s="232">
        <f t="shared" si="3"/>
        <v>0</v>
      </c>
      <c r="O24" s="142">
        <v>0</v>
      </c>
      <c r="P24" s="142">
        <v>0</v>
      </c>
      <c r="Q24" s="142">
        <v>0</v>
      </c>
      <c r="R24" s="232">
        <f t="shared" si="0"/>
        <v>0</v>
      </c>
      <c r="S24" s="144">
        <v>0</v>
      </c>
      <c r="T24" s="144"/>
      <c r="U24" s="144"/>
      <c r="X24" s="144"/>
    </row>
    <row r="25" spans="1:24" s="409" customFormat="1" ht="14.25">
      <c r="A25" s="400"/>
      <c r="B25" s="401" t="s">
        <v>221</v>
      </c>
      <c r="C25" s="401">
        <f aca="true" t="shared" si="4" ref="C25:Q25">SUM(C6:C24)</f>
        <v>601</v>
      </c>
      <c r="D25" s="401">
        <f t="shared" si="4"/>
        <v>465</v>
      </c>
      <c r="E25" s="401">
        <f t="shared" si="4"/>
        <v>212</v>
      </c>
      <c r="F25" s="239">
        <f t="shared" si="1"/>
        <v>1278</v>
      </c>
      <c r="G25" s="401">
        <f t="shared" si="4"/>
        <v>938</v>
      </c>
      <c r="H25" s="401">
        <f t="shared" si="4"/>
        <v>1202</v>
      </c>
      <c r="I25" s="401">
        <f t="shared" si="4"/>
        <v>581</v>
      </c>
      <c r="J25" s="239">
        <f t="shared" si="2"/>
        <v>2721</v>
      </c>
      <c r="K25" s="401">
        <f t="shared" si="4"/>
        <v>205</v>
      </c>
      <c r="L25" s="401">
        <f t="shared" si="4"/>
        <v>254</v>
      </c>
      <c r="M25" s="401">
        <f t="shared" si="4"/>
        <v>84</v>
      </c>
      <c r="N25" s="239">
        <f t="shared" si="3"/>
        <v>543</v>
      </c>
      <c r="O25" s="401">
        <f t="shared" si="4"/>
        <v>348</v>
      </c>
      <c r="P25" s="401">
        <f t="shared" si="4"/>
        <v>422</v>
      </c>
      <c r="Q25" s="401">
        <f t="shared" si="4"/>
        <v>99</v>
      </c>
      <c r="R25" s="239">
        <f>O25+P25+Q25</f>
        <v>869</v>
      </c>
      <c r="S25" s="452"/>
      <c r="T25" s="452"/>
      <c r="U25" s="452"/>
      <c r="V25" s="452"/>
      <c r="X25" s="452"/>
    </row>
    <row r="26" spans="1:24" ht="12.75">
      <c r="A26" s="141">
        <v>20</v>
      </c>
      <c r="B26" s="142" t="s">
        <v>23</v>
      </c>
      <c r="C26" s="142">
        <v>0</v>
      </c>
      <c r="D26" s="142">
        <v>0</v>
      </c>
      <c r="E26" s="142">
        <v>0</v>
      </c>
      <c r="F26" s="232">
        <f t="shared" si="1"/>
        <v>0</v>
      </c>
      <c r="G26" s="142">
        <v>0</v>
      </c>
      <c r="H26" s="142">
        <v>0</v>
      </c>
      <c r="I26" s="142">
        <v>0</v>
      </c>
      <c r="J26" s="232">
        <f t="shared" si="2"/>
        <v>0</v>
      </c>
      <c r="K26" s="142">
        <v>0</v>
      </c>
      <c r="L26" s="142">
        <v>0</v>
      </c>
      <c r="M26" s="142">
        <v>0</v>
      </c>
      <c r="N26" s="232">
        <f t="shared" si="3"/>
        <v>0</v>
      </c>
      <c r="O26" s="142">
        <v>1</v>
      </c>
      <c r="P26" s="142">
        <v>1</v>
      </c>
      <c r="Q26" s="142">
        <v>0</v>
      </c>
      <c r="R26" s="232">
        <f t="shared" si="0"/>
        <v>2</v>
      </c>
      <c r="S26" s="144"/>
      <c r="T26" s="144"/>
      <c r="U26" s="144"/>
      <c r="X26" s="144"/>
    </row>
    <row r="27" spans="1:24" ht="12.75">
      <c r="A27" s="141">
        <v>21</v>
      </c>
      <c r="B27" s="142" t="s">
        <v>256</v>
      </c>
      <c r="C27" s="142">
        <v>0</v>
      </c>
      <c r="D27" s="142">
        <v>0</v>
      </c>
      <c r="E27" s="142">
        <v>0</v>
      </c>
      <c r="F27" s="232">
        <f t="shared" si="1"/>
        <v>0</v>
      </c>
      <c r="G27" s="142">
        <v>0</v>
      </c>
      <c r="H27" s="142">
        <v>0</v>
      </c>
      <c r="I27" s="142">
        <v>0</v>
      </c>
      <c r="J27" s="232">
        <f t="shared" si="2"/>
        <v>0</v>
      </c>
      <c r="K27" s="142">
        <v>0</v>
      </c>
      <c r="L27" s="142">
        <v>0</v>
      </c>
      <c r="M27" s="142">
        <v>0</v>
      </c>
      <c r="N27" s="232">
        <f t="shared" si="3"/>
        <v>0</v>
      </c>
      <c r="O27" s="142">
        <v>0</v>
      </c>
      <c r="P27" s="142">
        <v>0</v>
      </c>
      <c r="Q27" s="142">
        <v>0</v>
      </c>
      <c r="R27" s="232">
        <f t="shared" si="0"/>
        <v>0</v>
      </c>
      <c r="S27" s="144"/>
      <c r="T27" s="144"/>
      <c r="U27" s="144"/>
      <c r="X27" s="144"/>
    </row>
    <row r="28" spans="1:24" ht="12.75">
      <c r="A28" s="141">
        <v>22</v>
      </c>
      <c r="B28" s="142" t="s">
        <v>166</v>
      </c>
      <c r="C28" s="142">
        <v>0</v>
      </c>
      <c r="D28" s="142">
        <v>0</v>
      </c>
      <c r="E28" s="142">
        <v>0</v>
      </c>
      <c r="F28" s="232">
        <f t="shared" si="1"/>
        <v>0</v>
      </c>
      <c r="G28" s="142">
        <v>0</v>
      </c>
      <c r="H28" s="142">
        <v>0</v>
      </c>
      <c r="I28" s="142">
        <v>0</v>
      </c>
      <c r="J28" s="232">
        <f t="shared" si="2"/>
        <v>0</v>
      </c>
      <c r="K28" s="142">
        <v>0</v>
      </c>
      <c r="L28" s="142">
        <v>0</v>
      </c>
      <c r="M28" s="142">
        <v>0</v>
      </c>
      <c r="N28" s="232">
        <f t="shared" si="3"/>
        <v>0</v>
      </c>
      <c r="O28" s="142">
        <v>0</v>
      </c>
      <c r="P28" s="142">
        <v>0</v>
      </c>
      <c r="Q28" s="142">
        <v>0</v>
      </c>
      <c r="R28" s="232">
        <f t="shared" si="0"/>
        <v>0</v>
      </c>
      <c r="S28" s="144"/>
      <c r="T28" s="144"/>
      <c r="U28" s="144"/>
      <c r="X28" s="144"/>
    </row>
    <row r="29" spans="1:24" ht="12.75">
      <c r="A29" s="141">
        <v>23</v>
      </c>
      <c r="B29" s="142" t="s">
        <v>24</v>
      </c>
      <c r="C29" s="142">
        <v>0</v>
      </c>
      <c r="D29" s="142">
        <v>0</v>
      </c>
      <c r="E29" s="142">
        <v>0</v>
      </c>
      <c r="F29" s="232">
        <f t="shared" si="1"/>
        <v>0</v>
      </c>
      <c r="G29" s="142">
        <v>0</v>
      </c>
      <c r="H29" s="142">
        <v>0</v>
      </c>
      <c r="I29" s="142">
        <v>0</v>
      </c>
      <c r="J29" s="232">
        <f t="shared" si="2"/>
        <v>0</v>
      </c>
      <c r="K29" s="142">
        <v>0</v>
      </c>
      <c r="L29" s="142">
        <v>0</v>
      </c>
      <c r="M29" s="142">
        <v>0</v>
      </c>
      <c r="N29" s="232">
        <f t="shared" si="3"/>
        <v>0</v>
      </c>
      <c r="O29" s="142">
        <v>0</v>
      </c>
      <c r="P29" s="142">
        <v>0</v>
      </c>
      <c r="Q29" s="142">
        <v>0</v>
      </c>
      <c r="R29" s="232">
        <f t="shared" si="0"/>
        <v>0</v>
      </c>
      <c r="S29" s="144">
        <v>0</v>
      </c>
      <c r="T29" s="144"/>
      <c r="U29" s="144"/>
      <c r="X29" s="144"/>
    </row>
    <row r="30" spans="1:24" ht="12.75">
      <c r="A30" s="141">
        <v>24</v>
      </c>
      <c r="B30" s="142" t="s">
        <v>22</v>
      </c>
      <c r="C30" s="142">
        <v>0</v>
      </c>
      <c r="D30" s="142">
        <v>0</v>
      </c>
      <c r="E30" s="142">
        <v>0</v>
      </c>
      <c r="F30" s="232">
        <f t="shared" si="1"/>
        <v>0</v>
      </c>
      <c r="G30" s="142">
        <v>3</v>
      </c>
      <c r="H30" s="142">
        <v>3</v>
      </c>
      <c r="I30" s="142">
        <v>0</v>
      </c>
      <c r="J30" s="232">
        <f t="shared" si="2"/>
        <v>6</v>
      </c>
      <c r="K30" s="142">
        <v>2</v>
      </c>
      <c r="L30" s="142">
        <v>1</v>
      </c>
      <c r="M30" s="142">
        <v>0</v>
      </c>
      <c r="N30" s="232">
        <f t="shared" si="3"/>
        <v>3</v>
      </c>
      <c r="O30" s="142">
        <v>4</v>
      </c>
      <c r="P30" s="142">
        <v>2</v>
      </c>
      <c r="Q30" s="142">
        <v>0</v>
      </c>
      <c r="R30" s="232">
        <f t="shared" si="0"/>
        <v>6</v>
      </c>
      <c r="S30" s="144"/>
      <c r="T30" s="144"/>
      <c r="U30" s="144"/>
      <c r="X30" s="144"/>
    </row>
    <row r="31" spans="1:24" ht="12.75">
      <c r="A31" s="141">
        <v>25</v>
      </c>
      <c r="B31" s="142" t="s">
        <v>139</v>
      </c>
      <c r="C31" s="142">
        <v>0</v>
      </c>
      <c r="D31" s="142">
        <v>0</v>
      </c>
      <c r="E31" s="142">
        <v>0</v>
      </c>
      <c r="F31" s="232">
        <f t="shared" si="1"/>
        <v>0</v>
      </c>
      <c r="G31" s="142">
        <v>6</v>
      </c>
      <c r="H31" s="142">
        <v>6</v>
      </c>
      <c r="I31" s="142">
        <v>2</v>
      </c>
      <c r="J31" s="232">
        <f t="shared" si="2"/>
        <v>14</v>
      </c>
      <c r="K31" s="142">
        <v>0</v>
      </c>
      <c r="L31" s="142">
        <v>1</v>
      </c>
      <c r="M31" s="142">
        <v>0</v>
      </c>
      <c r="N31" s="232">
        <f t="shared" si="3"/>
        <v>1</v>
      </c>
      <c r="O31" s="142">
        <v>1</v>
      </c>
      <c r="P31" s="142">
        <v>1</v>
      </c>
      <c r="Q31" s="142">
        <v>0</v>
      </c>
      <c r="R31" s="232">
        <f t="shared" si="0"/>
        <v>2</v>
      </c>
      <c r="S31" s="144">
        <v>164.7</v>
      </c>
      <c r="T31" s="144"/>
      <c r="U31" s="370"/>
      <c r="V31" s="379"/>
      <c r="W31" s="365"/>
      <c r="X31" s="370"/>
    </row>
    <row r="32" spans="1:24" ht="12.75">
      <c r="A32" s="141">
        <v>26</v>
      </c>
      <c r="B32" s="142" t="s">
        <v>18</v>
      </c>
      <c r="C32" s="142">
        <v>77</v>
      </c>
      <c r="D32" s="142">
        <v>91</v>
      </c>
      <c r="E32" s="142">
        <v>30</v>
      </c>
      <c r="F32" s="232">
        <f t="shared" si="1"/>
        <v>198</v>
      </c>
      <c r="G32" s="142">
        <v>298</v>
      </c>
      <c r="H32" s="142">
        <v>178</v>
      </c>
      <c r="I32" s="142">
        <v>81</v>
      </c>
      <c r="J32" s="232">
        <f t="shared" si="2"/>
        <v>557</v>
      </c>
      <c r="K32" s="142">
        <v>95</v>
      </c>
      <c r="L32" s="142">
        <v>85</v>
      </c>
      <c r="M32" s="142">
        <v>38</v>
      </c>
      <c r="N32" s="232">
        <f t="shared" si="3"/>
        <v>218</v>
      </c>
      <c r="O32" s="142">
        <v>155</v>
      </c>
      <c r="P32" s="142">
        <v>68</v>
      </c>
      <c r="Q32" s="142">
        <v>36</v>
      </c>
      <c r="R32" s="232">
        <f t="shared" si="0"/>
        <v>259</v>
      </c>
      <c r="S32" s="144">
        <v>0</v>
      </c>
      <c r="T32" s="144"/>
      <c r="U32" s="144"/>
      <c r="X32" s="144"/>
    </row>
    <row r="33" spans="1:24" ht="12.75">
      <c r="A33" s="141">
        <v>27</v>
      </c>
      <c r="B33" s="142" t="s">
        <v>102</v>
      </c>
      <c r="C33" s="142">
        <v>25</v>
      </c>
      <c r="D33" s="142">
        <v>96</v>
      </c>
      <c r="E33" s="142">
        <v>7</v>
      </c>
      <c r="F33" s="232">
        <f t="shared" si="1"/>
        <v>128</v>
      </c>
      <c r="G33" s="142">
        <v>73</v>
      </c>
      <c r="H33" s="142">
        <v>298</v>
      </c>
      <c r="I33" s="142">
        <v>34</v>
      </c>
      <c r="J33" s="232">
        <f t="shared" si="2"/>
        <v>405</v>
      </c>
      <c r="K33" s="142">
        <v>19</v>
      </c>
      <c r="L33" s="142">
        <v>38</v>
      </c>
      <c r="M33" s="142">
        <v>4</v>
      </c>
      <c r="N33" s="232">
        <f t="shared" si="3"/>
        <v>61</v>
      </c>
      <c r="O33" s="142">
        <v>39</v>
      </c>
      <c r="P33" s="142">
        <v>109</v>
      </c>
      <c r="Q33" s="142">
        <v>21</v>
      </c>
      <c r="R33" s="232">
        <f t="shared" si="0"/>
        <v>169</v>
      </c>
      <c r="S33" s="144">
        <v>0</v>
      </c>
      <c r="T33" s="144"/>
      <c r="U33" s="144"/>
      <c r="X33" s="144"/>
    </row>
    <row r="34" spans="1:24" s="409" customFormat="1" ht="14.25">
      <c r="A34" s="400"/>
      <c r="B34" s="401" t="s">
        <v>223</v>
      </c>
      <c r="C34" s="401">
        <f aca="true" t="shared" si="5" ref="C34:Q34">SUM(C26:C33)</f>
        <v>102</v>
      </c>
      <c r="D34" s="401">
        <f t="shared" si="5"/>
        <v>187</v>
      </c>
      <c r="E34" s="401">
        <f t="shared" si="5"/>
        <v>37</v>
      </c>
      <c r="F34" s="239">
        <f t="shared" si="1"/>
        <v>326</v>
      </c>
      <c r="G34" s="401">
        <f t="shared" si="5"/>
        <v>380</v>
      </c>
      <c r="H34" s="401">
        <f t="shared" si="5"/>
        <v>485</v>
      </c>
      <c r="I34" s="401">
        <f t="shared" si="5"/>
        <v>117</v>
      </c>
      <c r="J34" s="239">
        <f t="shared" si="2"/>
        <v>982</v>
      </c>
      <c r="K34" s="401">
        <f t="shared" si="5"/>
        <v>116</v>
      </c>
      <c r="L34" s="401">
        <f t="shared" si="5"/>
        <v>125</v>
      </c>
      <c r="M34" s="401">
        <f t="shared" si="5"/>
        <v>42</v>
      </c>
      <c r="N34" s="239">
        <f t="shared" si="3"/>
        <v>283</v>
      </c>
      <c r="O34" s="401">
        <f t="shared" si="5"/>
        <v>200</v>
      </c>
      <c r="P34" s="401">
        <f t="shared" si="5"/>
        <v>181</v>
      </c>
      <c r="Q34" s="401">
        <f t="shared" si="5"/>
        <v>57</v>
      </c>
      <c r="R34" s="239">
        <f>O34+P34+Q34</f>
        <v>438</v>
      </c>
      <c r="S34" s="452"/>
      <c r="T34" s="452"/>
      <c r="U34" s="452"/>
      <c r="V34" s="452"/>
      <c r="X34" s="452"/>
    </row>
    <row r="35" spans="1:24" ht="12.75">
      <c r="A35" s="141">
        <v>28</v>
      </c>
      <c r="B35" s="142" t="s">
        <v>160</v>
      </c>
      <c r="C35" s="142">
        <v>0</v>
      </c>
      <c r="D35" s="142">
        <v>0</v>
      </c>
      <c r="E35" s="142">
        <v>0</v>
      </c>
      <c r="F35" s="232">
        <f t="shared" si="1"/>
        <v>0</v>
      </c>
      <c r="G35" s="142">
        <v>1</v>
      </c>
      <c r="H35" s="142">
        <v>2</v>
      </c>
      <c r="I35" s="142">
        <v>3</v>
      </c>
      <c r="J35" s="232">
        <f t="shared" si="2"/>
        <v>6</v>
      </c>
      <c r="K35" s="142">
        <v>0</v>
      </c>
      <c r="L35" s="142">
        <v>0</v>
      </c>
      <c r="M35" s="142">
        <v>0</v>
      </c>
      <c r="N35" s="232">
        <f t="shared" si="3"/>
        <v>0</v>
      </c>
      <c r="O35" s="142">
        <v>0</v>
      </c>
      <c r="P35" s="142">
        <v>0</v>
      </c>
      <c r="Q35" s="142">
        <v>0</v>
      </c>
      <c r="R35" s="232">
        <f t="shared" si="0"/>
        <v>0</v>
      </c>
      <c r="S35" s="144">
        <v>0</v>
      </c>
      <c r="T35" s="144"/>
      <c r="U35" s="144"/>
      <c r="X35" s="144"/>
    </row>
    <row r="36" spans="1:24" ht="12.75">
      <c r="A36" s="141">
        <v>29</v>
      </c>
      <c r="B36" s="142" t="s">
        <v>262</v>
      </c>
      <c r="C36" s="142">
        <v>0</v>
      </c>
      <c r="D36" s="142">
        <v>0</v>
      </c>
      <c r="E36" s="142">
        <v>0</v>
      </c>
      <c r="F36" s="232">
        <f t="shared" si="1"/>
        <v>0</v>
      </c>
      <c r="G36" s="142">
        <v>0</v>
      </c>
      <c r="H36" s="142">
        <v>0</v>
      </c>
      <c r="I36" s="142">
        <v>0</v>
      </c>
      <c r="J36" s="232">
        <f t="shared" si="2"/>
        <v>0</v>
      </c>
      <c r="K36" s="142">
        <v>0</v>
      </c>
      <c r="L36" s="142">
        <v>0</v>
      </c>
      <c r="M36" s="142">
        <v>0</v>
      </c>
      <c r="N36" s="232">
        <f t="shared" si="3"/>
        <v>0</v>
      </c>
      <c r="O36" s="142">
        <v>0</v>
      </c>
      <c r="P36" s="142">
        <v>0</v>
      </c>
      <c r="Q36" s="142">
        <v>0</v>
      </c>
      <c r="R36" s="232">
        <f t="shared" si="0"/>
        <v>0</v>
      </c>
      <c r="S36" s="144"/>
      <c r="T36" s="144"/>
      <c r="U36" s="144"/>
      <c r="X36" s="144"/>
    </row>
    <row r="37" spans="1:24" ht="12.75">
      <c r="A37" s="141">
        <v>30</v>
      </c>
      <c r="B37" s="142" t="s">
        <v>348</v>
      </c>
      <c r="C37" s="142">
        <v>0</v>
      </c>
      <c r="D37" s="142">
        <v>0</v>
      </c>
      <c r="E37" s="142">
        <v>0</v>
      </c>
      <c r="F37" s="232">
        <f t="shared" si="1"/>
        <v>0</v>
      </c>
      <c r="G37" s="142">
        <v>0</v>
      </c>
      <c r="H37" s="142">
        <v>0</v>
      </c>
      <c r="I37" s="142">
        <v>0</v>
      </c>
      <c r="J37" s="232">
        <f t="shared" si="2"/>
        <v>0</v>
      </c>
      <c r="K37" s="142">
        <v>0</v>
      </c>
      <c r="L37" s="142">
        <v>0</v>
      </c>
      <c r="M37" s="142">
        <v>0</v>
      </c>
      <c r="N37" s="232">
        <f t="shared" si="3"/>
        <v>0</v>
      </c>
      <c r="O37" s="142">
        <v>0</v>
      </c>
      <c r="P37" s="142">
        <v>0</v>
      </c>
      <c r="Q37" s="142">
        <v>0</v>
      </c>
      <c r="R37" s="232">
        <f t="shared" si="0"/>
        <v>0</v>
      </c>
      <c r="S37" s="144">
        <v>0</v>
      </c>
      <c r="T37" s="144"/>
      <c r="U37" s="144"/>
      <c r="X37" s="144"/>
    </row>
    <row r="38" spans="1:24" ht="12.75">
      <c r="A38" s="141">
        <v>31</v>
      </c>
      <c r="B38" s="142" t="s">
        <v>214</v>
      </c>
      <c r="C38" s="142">
        <v>0</v>
      </c>
      <c r="D38" s="142">
        <v>0</v>
      </c>
      <c r="E38" s="142">
        <v>0</v>
      </c>
      <c r="F38" s="232">
        <f t="shared" si="1"/>
        <v>0</v>
      </c>
      <c r="G38" s="142">
        <v>0</v>
      </c>
      <c r="H38" s="142">
        <v>0</v>
      </c>
      <c r="I38" s="142">
        <v>0</v>
      </c>
      <c r="J38" s="232">
        <f t="shared" si="2"/>
        <v>0</v>
      </c>
      <c r="K38" s="142">
        <v>0</v>
      </c>
      <c r="L38" s="142">
        <v>0</v>
      </c>
      <c r="M38" s="142">
        <v>0</v>
      </c>
      <c r="N38" s="232">
        <f t="shared" si="3"/>
        <v>0</v>
      </c>
      <c r="O38" s="142">
        <v>0</v>
      </c>
      <c r="P38" s="142">
        <v>0</v>
      </c>
      <c r="Q38" s="142">
        <v>0</v>
      </c>
      <c r="R38" s="232">
        <f t="shared" si="0"/>
        <v>0</v>
      </c>
      <c r="S38" s="144"/>
      <c r="T38" s="144"/>
      <c r="U38" s="144"/>
      <c r="X38" s="144"/>
    </row>
    <row r="39" spans="1:24" ht="12.75">
      <c r="A39" s="141">
        <v>32</v>
      </c>
      <c r="B39" s="142" t="s">
        <v>231</v>
      </c>
      <c r="C39" s="142">
        <v>0</v>
      </c>
      <c r="D39" s="142">
        <v>0</v>
      </c>
      <c r="E39" s="142">
        <v>0</v>
      </c>
      <c r="F39" s="232">
        <f t="shared" si="1"/>
        <v>0</v>
      </c>
      <c r="G39" s="142">
        <v>0</v>
      </c>
      <c r="H39" s="142">
        <v>0</v>
      </c>
      <c r="I39" s="142">
        <v>0</v>
      </c>
      <c r="J39" s="232">
        <f t="shared" si="2"/>
        <v>0</v>
      </c>
      <c r="K39" s="142">
        <v>0</v>
      </c>
      <c r="L39" s="142">
        <v>0</v>
      </c>
      <c r="M39" s="142">
        <v>0</v>
      </c>
      <c r="N39" s="232">
        <f t="shared" si="3"/>
        <v>0</v>
      </c>
      <c r="O39" s="142">
        <v>0</v>
      </c>
      <c r="P39" s="142">
        <v>3</v>
      </c>
      <c r="Q39" s="142">
        <v>0</v>
      </c>
      <c r="R39" s="232">
        <f t="shared" si="0"/>
        <v>3</v>
      </c>
      <c r="S39" s="144"/>
      <c r="T39" s="144"/>
      <c r="U39" s="144"/>
      <c r="X39" s="144"/>
    </row>
    <row r="40" spans="1:24" ht="12.75">
      <c r="A40" s="141">
        <v>33</v>
      </c>
      <c r="B40" s="142" t="s">
        <v>215</v>
      </c>
      <c r="C40" s="142">
        <v>0</v>
      </c>
      <c r="D40" s="142">
        <v>0</v>
      </c>
      <c r="E40" s="142">
        <v>0</v>
      </c>
      <c r="F40" s="232">
        <f t="shared" si="1"/>
        <v>0</v>
      </c>
      <c r="G40" s="142">
        <v>0</v>
      </c>
      <c r="H40" s="142">
        <v>0</v>
      </c>
      <c r="I40" s="142">
        <v>0</v>
      </c>
      <c r="J40" s="232">
        <f t="shared" si="2"/>
        <v>0</v>
      </c>
      <c r="K40" s="142">
        <v>0</v>
      </c>
      <c r="L40" s="142">
        <v>0</v>
      </c>
      <c r="M40" s="142">
        <v>0</v>
      </c>
      <c r="N40" s="232">
        <f t="shared" si="3"/>
        <v>0</v>
      </c>
      <c r="O40" s="142">
        <v>0</v>
      </c>
      <c r="P40" s="142">
        <v>0</v>
      </c>
      <c r="Q40" s="142">
        <v>0</v>
      </c>
      <c r="R40" s="232">
        <f t="shared" si="0"/>
        <v>0</v>
      </c>
      <c r="S40" s="144"/>
      <c r="T40" s="144"/>
      <c r="U40" s="144"/>
      <c r="X40" s="144"/>
    </row>
    <row r="41" spans="1:24" ht="12.75">
      <c r="A41" s="141">
        <v>34</v>
      </c>
      <c r="B41" s="142" t="s">
        <v>216</v>
      </c>
      <c r="C41" s="142">
        <v>0</v>
      </c>
      <c r="D41" s="142">
        <v>0</v>
      </c>
      <c r="E41" s="142">
        <v>0</v>
      </c>
      <c r="F41" s="232">
        <f t="shared" si="1"/>
        <v>0</v>
      </c>
      <c r="G41" s="142">
        <v>0</v>
      </c>
      <c r="H41" s="142">
        <v>0</v>
      </c>
      <c r="I41" s="142">
        <v>0</v>
      </c>
      <c r="J41" s="232">
        <f t="shared" si="2"/>
        <v>0</v>
      </c>
      <c r="K41" s="142">
        <v>0</v>
      </c>
      <c r="L41" s="142">
        <v>0</v>
      </c>
      <c r="M41" s="142">
        <v>0</v>
      </c>
      <c r="N41" s="232">
        <f t="shared" si="3"/>
        <v>0</v>
      </c>
      <c r="O41" s="142">
        <v>0</v>
      </c>
      <c r="P41" s="142">
        <v>0</v>
      </c>
      <c r="Q41" s="142">
        <v>0</v>
      </c>
      <c r="R41" s="232">
        <f t="shared" si="0"/>
        <v>0</v>
      </c>
      <c r="S41" s="144">
        <v>0</v>
      </c>
      <c r="T41" s="144"/>
      <c r="U41" s="144"/>
      <c r="X41" s="144"/>
    </row>
    <row r="42" spans="1:24" ht="12.75">
      <c r="A42" s="151">
        <v>35</v>
      </c>
      <c r="B42" s="189" t="s">
        <v>358</v>
      </c>
      <c r="C42" s="142">
        <v>0</v>
      </c>
      <c r="D42" s="142">
        <v>0</v>
      </c>
      <c r="E42" s="142">
        <v>0</v>
      </c>
      <c r="F42" s="232">
        <f t="shared" si="1"/>
        <v>0</v>
      </c>
      <c r="G42" s="142">
        <v>0</v>
      </c>
      <c r="H42" s="142">
        <v>0</v>
      </c>
      <c r="I42" s="142">
        <v>0</v>
      </c>
      <c r="J42" s="232">
        <f t="shared" si="2"/>
        <v>0</v>
      </c>
      <c r="K42" s="142">
        <v>0</v>
      </c>
      <c r="L42" s="142">
        <v>0</v>
      </c>
      <c r="M42" s="142">
        <v>0</v>
      </c>
      <c r="N42" s="232">
        <f t="shared" si="3"/>
        <v>0</v>
      </c>
      <c r="O42" s="142">
        <v>0</v>
      </c>
      <c r="P42" s="142">
        <v>0</v>
      </c>
      <c r="Q42" s="142">
        <v>0</v>
      </c>
      <c r="R42" s="232">
        <f t="shared" si="0"/>
        <v>0</v>
      </c>
      <c r="S42" s="144"/>
      <c r="T42" s="144"/>
      <c r="U42" s="144"/>
      <c r="X42" s="144"/>
    </row>
    <row r="43" spans="1:24" ht="12.75">
      <c r="A43" s="141">
        <v>36</v>
      </c>
      <c r="B43" s="142" t="s">
        <v>234</v>
      </c>
      <c r="C43" s="142">
        <v>0</v>
      </c>
      <c r="D43" s="142">
        <v>0</v>
      </c>
      <c r="E43" s="142">
        <v>0</v>
      </c>
      <c r="F43" s="232">
        <f t="shared" si="1"/>
        <v>0</v>
      </c>
      <c r="G43" s="142">
        <v>0</v>
      </c>
      <c r="H43" s="142">
        <v>0</v>
      </c>
      <c r="I43" s="142">
        <v>0</v>
      </c>
      <c r="J43" s="232">
        <f t="shared" si="2"/>
        <v>0</v>
      </c>
      <c r="K43" s="142">
        <v>0</v>
      </c>
      <c r="L43" s="142">
        <v>0</v>
      </c>
      <c r="M43" s="142">
        <v>0</v>
      </c>
      <c r="N43" s="232">
        <f t="shared" si="3"/>
        <v>0</v>
      </c>
      <c r="O43" s="142">
        <v>0</v>
      </c>
      <c r="P43" s="142">
        <v>0</v>
      </c>
      <c r="Q43" s="142">
        <v>0</v>
      </c>
      <c r="R43" s="232">
        <f t="shared" si="0"/>
        <v>0</v>
      </c>
      <c r="S43" s="144"/>
      <c r="T43" s="144"/>
      <c r="U43" s="144"/>
      <c r="X43" s="144"/>
    </row>
    <row r="44" spans="1:24" ht="12.75">
      <c r="A44" s="141">
        <v>37</v>
      </c>
      <c r="B44" s="142" t="s">
        <v>246</v>
      </c>
      <c r="C44" s="142">
        <v>0</v>
      </c>
      <c r="D44" s="142">
        <v>0</v>
      </c>
      <c r="E44" s="142">
        <v>0</v>
      </c>
      <c r="F44" s="232">
        <f t="shared" si="1"/>
        <v>0</v>
      </c>
      <c r="G44" s="142">
        <v>2</v>
      </c>
      <c r="H44" s="142">
        <v>0</v>
      </c>
      <c r="I44" s="142">
        <v>2</v>
      </c>
      <c r="J44" s="232">
        <f t="shared" si="2"/>
        <v>4</v>
      </c>
      <c r="K44" s="142">
        <v>0</v>
      </c>
      <c r="L44" s="142">
        <v>0</v>
      </c>
      <c r="M44" s="142">
        <v>0</v>
      </c>
      <c r="N44" s="232">
        <f t="shared" si="3"/>
        <v>0</v>
      </c>
      <c r="O44" s="142">
        <v>0</v>
      </c>
      <c r="P44" s="142">
        <v>0</v>
      </c>
      <c r="Q44" s="142">
        <v>0</v>
      </c>
      <c r="R44" s="232">
        <f t="shared" si="0"/>
        <v>0</v>
      </c>
      <c r="S44" s="144">
        <v>0</v>
      </c>
      <c r="T44" s="144"/>
      <c r="U44" s="144"/>
      <c r="X44" s="144"/>
    </row>
    <row r="45" spans="1:24" ht="12.75">
      <c r="A45" s="141">
        <v>38</v>
      </c>
      <c r="B45" s="142" t="s">
        <v>25</v>
      </c>
      <c r="C45" s="142">
        <v>0</v>
      </c>
      <c r="D45" s="142">
        <v>0</v>
      </c>
      <c r="E45" s="142">
        <v>0</v>
      </c>
      <c r="F45" s="232">
        <f t="shared" si="1"/>
        <v>0</v>
      </c>
      <c r="G45" s="142">
        <v>0</v>
      </c>
      <c r="H45" s="142">
        <v>4</v>
      </c>
      <c r="I45" s="142">
        <v>3</v>
      </c>
      <c r="J45" s="232">
        <f t="shared" si="2"/>
        <v>7</v>
      </c>
      <c r="K45" s="142">
        <v>0</v>
      </c>
      <c r="L45" s="142">
        <v>1</v>
      </c>
      <c r="M45" s="142">
        <v>0</v>
      </c>
      <c r="N45" s="232">
        <f t="shared" si="3"/>
        <v>1</v>
      </c>
      <c r="O45" s="142">
        <v>0</v>
      </c>
      <c r="P45" s="142">
        <v>2</v>
      </c>
      <c r="Q45" s="142">
        <v>0</v>
      </c>
      <c r="R45" s="232">
        <f t="shared" si="0"/>
        <v>2</v>
      </c>
      <c r="S45" s="144">
        <v>64.48</v>
      </c>
      <c r="T45" s="144"/>
      <c r="U45" s="144"/>
      <c r="X45" s="144"/>
    </row>
    <row r="46" spans="1:24" ht="12.75">
      <c r="A46" s="141">
        <v>39</v>
      </c>
      <c r="B46" s="142" t="s">
        <v>220</v>
      </c>
      <c r="C46" s="142">
        <v>0</v>
      </c>
      <c r="D46" s="142">
        <v>0</v>
      </c>
      <c r="E46" s="142">
        <v>0</v>
      </c>
      <c r="F46" s="232">
        <f t="shared" si="1"/>
        <v>0</v>
      </c>
      <c r="G46" s="142">
        <v>0</v>
      </c>
      <c r="H46" s="142">
        <v>0</v>
      </c>
      <c r="I46" s="142">
        <v>0</v>
      </c>
      <c r="J46" s="232">
        <f t="shared" si="2"/>
        <v>0</v>
      </c>
      <c r="K46" s="142">
        <v>0</v>
      </c>
      <c r="L46" s="142">
        <v>0</v>
      </c>
      <c r="M46" s="142">
        <v>0</v>
      </c>
      <c r="N46" s="232">
        <f t="shared" si="3"/>
        <v>0</v>
      </c>
      <c r="O46" s="142">
        <v>0</v>
      </c>
      <c r="P46" s="142">
        <v>0</v>
      </c>
      <c r="Q46" s="142">
        <v>0</v>
      </c>
      <c r="R46" s="232">
        <f t="shared" si="0"/>
        <v>0</v>
      </c>
      <c r="S46" s="144">
        <v>0</v>
      </c>
      <c r="T46" s="144"/>
      <c r="U46" s="144"/>
      <c r="X46" s="144"/>
    </row>
    <row r="47" spans="1:24" ht="12.75">
      <c r="A47" s="141">
        <v>40</v>
      </c>
      <c r="B47" s="142" t="s">
        <v>359</v>
      </c>
      <c r="C47" s="142">
        <v>0</v>
      </c>
      <c r="D47" s="142">
        <v>0</v>
      </c>
      <c r="E47" s="142">
        <v>0</v>
      </c>
      <c r="F47" s="232">
        <f>C47+D47+E47</f>
        <v>0</v>
      </c>
      <c r="G47" s="142">
        <v>0</v>
      </c>
      <c r="H47" s="142">
        <v>0</v>
      </c>
      <c r="I47" s="142">
        <v>0</v>
      </c>
      <c r="J47" s="232">
        <f t="shared" si="2"/>
        <v>0</v>
      </c>
      <c r="K47" s="142">
        <v>0</v>
      </c>
      <c r="L47" s="142">
        <v>0</v>
      </c>
      <c r="M47" s="142">
        <v>0</v>
      </c>
      <c r="N47" s="232">
        <f>K47+L47+M47</f>
        <v>0</v>
      </c>
      <c r="O47" s="142">
        <v>0</v>
      </c>
      <c r="P47" s="142">
        <v>0</v>
      </c>
      <c r="Q47" s="142">
        <v>0</v>
      </c>
      <c r="R47" s="232">
        <f>O47+P47+Q47</f>
        <v>0</v>
      </c>
      <c r="S47" s="144"/>
      <c r="T47" s="144"/>
      <c r="U47" s="144"/>
      <c r="X47" s="144"/>
    </row>
    <row r="48" spans="1:24" ht="12.75">
      <c r="A48" s="141">
        <v>41</v>
      </c>
      <c r="B48" s="142" t="s">
        <v>447</v>
      </c>
      <c r="C48" s="142">
        <v>0</v>
      </c>
      <c r="D48" s="142">
        <v>0</v>
      </c>
      <c r="E48" s="142">
        <v>0</v>
      </c>
      <c r="F48" s="232">
        <f t="shared" si="1"/>
        <v>0</v>
      </c>
      <c r="G48" s="142">
        <v>0</v>
      </c>
      <c r="H48" s="142">
        <v>6</v>
      </c>
      <c r="I48" s="142">
        <v>0</v>
      </c>
      <c r="J48" s="232">
        <f t="shared" si="2"/>
        <v>6</v>
      </c>
      <c r="K48" s="142">
        <v>0</v>
      </c>
      <c r="L48" s="142">
        <v>0</v>
      </c>
      <c r="M48" s="142">
        <v>0</v>
      </c>
      <c r="N48" s="232">
        <f t="shared" si="3"/>
        <v>0</v>
      </c>
      <c r="O48" s="142">
        <v>0</v>
      </c>
      <c r="P48" s="142">
        <v>0</v>
      </c>
      <c r="Q48" s="142">
        <v>0</v>
      </c>
      <c r="R48" s="232">
        <f t="shared" si="0"/>
        <v>0</v>
      </c>
      <c r="S48" s="144"/>
      <c r="T48" s="144"/>
      <c r="U48" s="153"/>
      <c r="X48" s="144"/>
    </row>
    <row r="49" spans="1:24" s="409" customFormat="1" ht="14.25">
      <c r="A49" s="400"/>
      <c r="B49" s="401" t="s">
        <v>222</v>
      </c>
      <c r="C49" s="401">
        <f>SUM(C35:C48)</f>
        <v>0</v>
      </c>
      <c r="D49" s="401">
        <f>SUM(D35:D48)</f>
        <v>0</v>
      </c>
      <c r="E49" s="401">
        <f>SUM(E35:E48)</f>
        <v>0</v>
      </c>
      <c r="F49" s="239">
        <f t="shared" si="1"/>
        <v>0</v>
      </c>
      <c r="G49" s="401">
        <f>SUM(G35:G48)</f>
        <v>3</v>
      </c>
      <c r="H49" s="401">
        <f>SUM(H35:H48)</f>
        <v>12</v>
      </c>
      <c r="I49" s="401">
        <f>SUM(I35:I48)</f>
        <v>8</v>
      </c>
      <c r="J49" s="239">
        <f t="shared" si="2"/>
        <v>23</v>
      </c>
      <c r="K49" s="401">
        <f>SUM(K35:K48)</f>
        <v>0</v>
      </c>
      <c r="L49" s="401">
        <f>SUM(L35:L48)</f>
        <v>1</v>
      </c>
      <c r="M49" s="401">
        <f>SUM(M35:M48)</f>
        <v>0</v>
      </c>
      <c r="N49" s="239">
        <f t="shared" si="3"/>
        <v>1</v>
      </c>
      <c r="O49" s="401">
        <f>SUM(O35:O48)</f>
        <v>0</v>
      </c>
      <c r="P49" s="401">
        <f>SUM(P35:P48)</f>
        <v>5</v>
      </c>
      <c r="Q49" s="401">
        <f>SUM(Q35:Q48)</f>
        <v>0</v>
      </c>
      <c r="R49" s="239">
        <f t="shared" si="0"/>
        <v>5</v>
      </c>
      <c r="S49" s="452"/>
      <c r="T49" s="452"/>
      <c r="U49" s="454"/>
      <c r="V49" s="452"/>
      <c r="X49" s="452"/>
    </row>
    <row r="50" spans="1:24" s="409" customFormat="1" ht="14.25">
      <c r="A50" s="400"/>
      <c r="B50" s="403" t="s">
        <v>121</v>
      </c>
      <c r="C50" s="401">
        <f aca="true" t="shared" si="6" ref="C50:R50">C25+C34+C49</f>
        <v>703</v>
      </c>
      <c r="D50" s="401">
        <f t="shared" si="6"/>
        <v>652</v>
      </c>
      <c r="E50" s="401">
        <f t="shared" si="6"/>
        <v>249</v>
      </c>
      <c r="F50" s="239">
        <f t="shared" si="6"/>
        <v>1604</v>
      </c>
      <c r="G50" s="401">
        <f t="shared" si="6"/>
        <v>1321</v>
      </c>
      <c r="H50" s="401">
        <f t="shared" si="6"/>
        <v>1699</v>
      </c>
      <c r="I50" s="401">
        <f t="shared" si="6"/>
        <v>706</v>
      </c>
      <c r="J50" s="239">
        <f t="shared" si="6"/>
        <v>3726</v>
      </c>
      <c r="K50" s="401">
        <f t="shared" si="6"/>
        <v>321</v>
      </c>
      <c r="L50" s="401">
        <f t="shared" si="6"/>
        <v>380</v>
      </c>
      <c r="M50" s="401">
        <f t="shared" si="6"/>
        <v>126</v>
      </c>
      <c r="N50" s="239">
        <f t="shared" si="6"/>
        <v>827</v>
      </c>
      <c r="O50" s="401">
        <f t="shared" si="6"/>
        <v>548</v>
      </c>
      <c r="P50" s="401">
        <f t="shared" si="6"/>
        <v>608</v>
      </c>
      <c r="Q50" s="401">
        <f t="shared" si="6"/>
        <v>156</v>
      </c>
      <c r="R50" s="239">
        <f t="shared" si="6"/>
        <v>1312</v>
      </c>
      <c r="S50" s="454"/>
      <c r="T50" s="454"/>
      <c r="U50" s="454"/>
      <c r="V50" s="452"/>
      <c r="X50" s="452"/>
    </row>
    <row r="51" spans="2:24" ht="15.75" customHeight="1">
      <c r="B51" s="404"/>
      <c r="C51" s="404"/>
      <c r="D51" s="404"/>
      <c r="E51" s="404"/>
      <c r="S51" s="370"/>
      <c r="T51" s="370"/>
      <c r="U51" s="370"/>
      <c r="V51" s="370"/>
      <c r="W51" s="365"/>
      <c r="X51" s="370"/>
    </row>
    <row r="52" spans="2:24" ht="15.75" customHeight="1">
      <c r="B52" s="404"/>
      <c r="C52" s="404"/>
      <c r="D52" s="404"/>
      <c r="E52" s="404"/>
      <c r="S52" s="370"/>
      <c r="T52" s="370"/>
      <c r="U52" s="370"/>
      <c r="V52" s="370"/>
      <c r="W52" s="365"/>
      <c r="X52" s="370"/>
    </row>
    <row r="53" spans="2:24" ht="15.75" customHeight="1">
      <c r="B53" s="404"/>
      <c r="C53" s="404"/>
      <c r="D53" s="404"/>
      <c r="E53" s="404"/>
      <c r="S53" s="370"/>
      <c r="T53" s="370"/>
      <c r="U53" s="370"/>
      <c r="V53" s="370"/>
      <c r="W53" s="365"/>
      <c r="X53" s="370"/>
    </row>
    <row r="54" spans="1:24" ht="15" customHeight="1">
      <c r="A54" s="372" t="s">
        <v>4</v>
      </c>
      <c r="B54" s="372" t="s">
        <v>5</v>
      </c>
      <c r="C54" s="666" t="s">
        <v>203</v>
      </c>
      <c r="D54" s="667"/>
      <c r="E54" s="667"/>
      <c r="F54" s="668"/>
      <c r="G54" s="666" t="s">
        <v>191</v>
      </c>
      <c r="H54" s="667"/>
      <c r="I54" s="667"/>
      <c r="J54" s="668"/>
      <c r="K54" s="666" t="s">
        <v>475</v>
      </c>
      <c r="L54" s="667"/>
      <c r="M54" s="667"/>
      <c r="N54" s="668"/>
      <c r="O54" s="666" t="s">
        <v>204</v>
      </c>
      <c r="P54" s="667"/>
      <c r="Q54" s="667"/>
      <c r="R54" s="668"/>
      <c r="S54" s="370"/>
      <c r="T54" s="370"/>
      <c r="U54" s="370"/>
      <c r="V54" s="370"/>
      <c r="W54" s="365"/>
      <c r="X54" s="370"/>
    </row>
    <row r="55" spans="1:24" ht="15" customHeight="1">
      <c r="A55" s="425"/>
      <c r="B55" s="425"/>
      <c r="C55" s="447" t="s">
        <v>197</v>
      </c>
      <c r="D55" s="447" t="s">
        <v>198</v>
      </c>
      <c r="E55" s="447" t="s">
        <v>199</v>
      </c>
      <c r="F55" s="339" t="s">
        <v>3</v>
      </c>
      <c r="G55" s="447" t="s">
        <v>197</v>
      </c>
      <c r="H55" s="447" t="s">
        <v>198</v>
      </c>
      <c r="I55" s="447" t="s">
        <v>199</v>
      </c>
      <c r="J55" s="339" t="s">
        <v>3</v>
      </c>
      <c r="K55" s="447" t="s">
        <v>197</v>
      </c>
      <c r="L55" s="447" t="s">
        <v>198</v>
      </c>
      <c r="M55" s="447" t="s">
        <v>199</v>
      </c>
      <c r="N55" s="339" t="s">
        <v>3</v>
      </c>
      <c r="O55" s="447" t="s">
        <v>197</v>
      </c>
      <c r="P55" s="447" t="s">
        <v>198</v>
      </c>
      <c r="Q55" s="447" t="s">
        <v>199</v>
      </c>
      <c r="R55" s="339" t="s">
        <v>3</v>
      </c>
      <c r="S55" s="370"/>
      <c r="T55" s="370"/>
      <c r="U55" s="370"/>
      <c r="V55" s="370"/>
      <c r="W55" s="365"/>
      <c r="X55" s="370"/>
    </row>
    <row r="56" spans="1:18" ht="15" customHeight="1">
      <c r="A56" s="141">
        <v>42</v>
      </c>
      <c r="B56" s="142" t="s">
        <v>263</v>
      </c>
      <c r="C56" s="142">
        <v>111</v>
      </c>
      <c r="D56" s="142">
        <v>52</v>
      </c>
      <c r="E56" s="142">
        <v>0</v>
      </c>
      <c r="F56" s="232">
        <f aca="true" t="shared" si="7" ref="F56:F65">C56+D56+E56</f>
        <v>163</v>
      </c>
      <c r="G56" s="142">
        <v>0</v>
      </c>
      <c r="H56" s="142">
        <v>0</v>
      </c>
      <c r="I56" s="142">
        <v>0</v>
      </c>
      <c r="J56" s="232">
        <f aca="true" t="shared" si="8" ref="J56:J65">G56+H56+I56</f>
        <v>0</v>
      </c>
      <c r="K56" s="142">
        <v>4</v>
      </c>
      <c r="L56" s="142">
        <v>12</v>
      </c>
      <c r="M56" s="142">
        <v>0</v>
      </c>
      <c r="N56" s="232">
        <f aca="true" t="shared" si="9" ref="N56:N65">K56+L56+M56</f>
        <v>16</v>
      </c>
      <c r="O56" s="142">
        <v>6</v>
      </c>
      <c r="P56" s="142">
        <v>121</v>
      </c>
      <c r="Q56" s="142">
        <v>0</v>
      </c>
      <c r="R56" s="232">
        <f aca="true" t="shared" si="10" ref="R56:R65">O56+P56+Q56</f>
        <v>127</v>
      </c>
    </row>
    <row r="57" spans="1:18" ht="15" customHeight="1">
      <c r="A57" s="141">
        <v>43</v>
      </c>
      <c r="B57" s="142" t="s">
        <v>77</v>
      </c>
      <c r="C57" s="142">
        <v>21</v>
      </c>
      <c r="D57" s="142">
        <v>12</v>
      </c>
      <c r="E57" s="142">
        <v>3</v>
      </c>
      <c r="F57" s="232">
        <f t="shared" si="7"/>
        <v>36</v>
      </c>
      <c r="G57" s="142">
        <v>0</v>
      </c>
      <c r="H57" s="142">
        <v>0</v>
      </c>
      <c r="I57" s="142">
        <v>0</v>
      </c>
      <c r="J57" s="232">
        <f t="shared" si="8"/>
        <v>0</v>
      </c>
      <c r="K57" s="142">
        <v>0</v>
      </c>
      <c r="L57" s="142">
        <v>0</v>
      </c>
      <c r="M57" s="142">
        <v>0</v>
      </c>
      <c r="N57" s="232">
        <f t="shared" si="9"/>
        <v>0</v>
      </c>
      <c r="O57" s="142">
        <v>10</v>
      </c>
      <c r="P57" s="142">
        <v>3</v>
      </c>
      <c r="Q57" s="142">
        <v>2</v>
      </c>
      <c r="R57" s="232">
        <f t="shared" si="10"/>
        <v>15</v>
      </c>
    </row>
    <row r="58" spans="1:18" ht="15" customHeight="1">
      <c r="A58" s="141">
        <v>44</v>
      </c>
      <c r="B58" s="142" t="s">
        <v>264</v>
      </c>
      <c r="C58" s="142">
        <v>2</v>
      </c>
      <c r="D58" s="142">
        <v>1</v>
      </c>
      <c r="E58" s="142">
        <v>2</v>
      </c>
      <c r="F58" s="232">
        <f t="shared" si="7"/>
        <v>5</v>
      </c>
      <c r="G58" s="142">
        <v>0</v>
      </c>
      <c r="H58" s="142">
        <v>0</v>
      </c>
      <c r="I58" s="142">
        <v>0</v>
      </c>
      <c r="J58" s="232">
        <f t="shared" si="8"/>
        <v>0</v>
      </c>
      <c r="K58" s="142">
        <v>1</v>
      </c>
      <c r="L58" s="142">
        <v>0</v>
      </c>
      <c r="M58" s="142">
        <v>0</v>
      </c>
      <c r="N58" s="232">
        <f t="shared" si="9"/>
        <v>1</v>
      </c>
      <c r="O58" s="142">
        <v>12</v>
      </c>
      <c r="P58" s="142">
        <v>8</v>
      </c>
      <c r="Q58" s="142">
        <v>5</v>
      </c>
      <c r="R58" s="232">
        <f t="shared" si="10"/>
        <v>25</v>
      </c>
    </row>
    <row r="59" spans="1:18" ht="15" customHeight="1">
      <c r="A59" s="141">
        <v>45</v>
      </c>
      <c r="B59" s="142" t="s">
        <v>29</v>
      </c>
      <c r="C59" s="142">
        <v>5</v>
      </c>
      <c r="D59" s="142">
        <v>0</v>
      </c>
      <c r="E59" s="142">
        <v>0</v>
      </c>
      <c r="F59" s="232">
        <f t="shared" si="7"/>
        <v>5</v>
      </c>
      <c r="G59" s="142">
        <v>0</v>
      </c>
      <c r="H59" s="142">
        <v>0</v>
      </c>
      <c r="I59" s="142">
        <v>0</v>
      </c>
      <c r="J59" s="232">
        <f t="shared" si="8"/>
        <v>0</v>
      </c>
      <c r="K59" s="142">
        <v>0</v>
      </c>
      <c r="L59" s="142">
        <v>0</v>
      </c>
      <c r="M59" s="142">
        <v>0</v>
      </c>
      <c r="N59" s="232">
        <f t="shared" si="9"/>
        <v>0</v>
      </c>
      <c r="O59" s="142">
        <v>0</v>
      </c>
      <c r="P59" s="142">
        <v>0</v>
      </c>
      <c r="Q59" s="142">
        <v>0</v>
      </c>
      <c r="R59" s="232">
        <f t="shared" si="10"/>
        <v>0</v>
      </c>
    </row>
    <row r="60" spans="1:18" ht="15" customHeight="1">
      <c r="A60" s="141">
        <v>46</v>
      </c>
      <c r="B60" s="142" t="s">
        <v>230</v>
      </c>
      <c r="C60" s="142">
        <v>2</v>
      </c>
      <c r="D60" s="142">
        <v>4</v>
      </c>
      <c r="E60" s="142">
        <v>3</v>
      </c>
      <c r="F60" s="232">
        <f t="shared" si="7"/>
        <v>9</v>
      </c>
      <c r="G60" s="142">
        <v>0</v>
      </c>
      <c r="H60" s="142">
        <v>0</v>
      </c>
      <c r="I60" s="142">
        <v>0</v>
      </c>
      <c r="J60" s="232">
        <f t="shared" si="8"/>
        <v>0</v>
      </c>
      <c r="K60" s="142">
        <v>1</v>
      </c>
      <c r="L60" s="142">
        <v>2</v>
      </c>
      <c r="M60" s="142">
        <v>0</v>
      </c>
      <c r="N60" s="232">
        <f t="shared" si="9"/>
        <v>3</v>
      </c>
      <c r="O60" s="142">
        <v>8</v>
      </c>
      <c r="P60" s="142">
        <v>15</v>
      </c>
      <c r="Q60" s="142">
        <v>16</v>
      </c>
      <c r="R60" s="232">
        <f t="shared" si="10"/>
        <v>39</v>
      </c>
    </row>
    <row r="61" spans="1:18" ht="15" customHeight="1">
      <c r="A61" s="141">
        <v>47</v>
      </c>
      <c r="B61" s="142" t="s">
        <v>30</v>
      </c>
      <c r="C61" s="142">
        <v>0</v>
      </c>
      <c r="D61" s="142">
        <v>0</v>
      </c>
      <c r="E61" s="142">
        <v>0</v>
      </c>
      <c r="F61" s="232">
        <f t="shared" si="7"/>
        <v>0</v>
      </c>
      <c r="G61" s="142">
        <v>0</v>
      </c>
      <c r="H61" s="142">
        <v>0</v>
      </c>
      <c r="I61" s="142">
        <v>0</v>
      </c>
      <c r="J61" s="232">
        <f t="shared" si="8"/>
        <v>0</v>
      </c>
      <c r="K61" s="142">
        <v>0</v>
      </c>
      <c r="L61" s="142">
        <v>0</v>
      </c>
      <c r="M61" s="142">
        <v>0</v>
      </c>
      <c r="N61" s="232">
        <f t="shared" si="9"/>
        <v>0</v>
      </c>
      <c r="O61" s="142">
        <v>0</v>
      </c>
      <c r="P61" s="142">
        <v>0</v>
      </c>
      <c r="Q61" s="142">
        <v>0</v>
      </c>
      <c r="R61" s="232">
        <f t="shared" si="10"/>
        <v>0</v>
      </c>
    </row>
    <row r="62" spans="1:18" ht="15" customHeight="1">
      <c r="A62" s="141">
        <v>48</v>
      </c>
      <c r="B62" s="142" t="s">
        <v>28</v>
      </c>
      <c r="C62" s="142">
        <v>0</v>
      </c>
      <c r="D62" s="142">
        <v>0</v>
      </c>
      <c r="E62" s="142">
        <v>0</v>
      </c>
      <c r="F62" s="232">
        <f t="shared" si="7"/>
        <v>0</v>
      </c>
      <c r="G62" s="142">
        <v>0</v>
      </c>
      <c r="H62" s="142">
        <v>0</v>
      </c>
      <c r="I62" s="142">
        <v>0</v>
      </c>
      <c r="J62" s="232">
        <f t="shared" si="8"/>
        <v>0</v>
      </c>
      <c r="K62" s="142">
        <v>0</v>
      </c>
      <c r="L62" s="142">
        <v>0</v>
      </c>
      <c r="M62" s="142">
        <v>0</v>
      </c>
      <c r="N62" s="232">
        <f t="shared" si="9"/>
        <v>0</v>
      </c>
      <c r="O62" s="142">
        <v>0</v>
      </c>
      <c r="P62" s="142">
        <v>0</v>
      </c>
      <c r="Q62" s="142">
        <v>0</v>
      </c>
      <c r="R62" s="232">
        <f t="shared" si="10"/>
        <v>0</v>
      </c>
    </row>
    <row r="63" spans="1:18" ht="15" customHeight="1">
      <c r="A63" s="141">
        <v>49</v>
      </c>
      <c r="B63" s="142" t="s">
        <v>265</v>
      </c>
      <c r="C63" s="142">
        <v>3</v>
      </c>
      <c r="D63" s="142">
        <v>19</v>
      </c>
      <c r="E63" s="142">
        <v>0</v>
      </c>
      <c r="F63" s="232">
        <f t="shared" si="7"/>
        <v>22</v>
      </c>
      <c r="G63" s="142">
        <v>0</v>
      </c>
      <c r="H63" s="142">
        <v>0</v>
      </c>
      <c r="I63" s="142">
        <v>0</v>
      </c>
      <c r="J63" s="232">
        <f t="shared" si="8"/>
        <v>0</v>
      </c>
      <c r="K63" s="142">
        <v>0</v>
      </c>
      <c r="L63" s="142">
        <v>0</v>
      </c>
      <c r="M63" s="142">
        <v>0</v>
      </c>
      <c r="N63" s="232">
        <f t="shared" si="9"/>
        <v>0</v>
      </c>
      <c r="O63" s="142">
        <v>2</v>
      </c>
      <c r="P63" s="142">
        <v>8</v>
      </c>
      <c r="Q63" s="142">
        <v>0</v>
      </c>
      <c r="R63" s="232">
        <f t="shared" si="10"/>
        <v>10</v>
      </c>
    </row>
    <row r="64" spans="1:18" ht="15" customHeight="1">
      <c r="A64" s="141">
        <v>50</v>
      </c>
      <c r="B64" s="142" t="s">
        <v>26</v>
      </c>
      <c r="C64" s="142">
        <v>1</v>
      </c>
      <c r="D64" s="142">
        <v>1</v>
      </c>
      <c r="E64" s="142">
        <v>0</v>
      </c>
      <c r="F64" s="232">
        <f t="shared" si="7"/>
        <v>2</v>
      </c>
      <c r="G64" s="142">
        <v>0</v>
      </c>
      <c r="H64" s="142">
        <v>0</v>
      </c>
      <c r="I64" s="142">
        <v>0</v>
      </c>
      <c r="J64" s="232">
        <f t="shared" si="8"/>
        <v>0</v>
      </c>
      <c r="K64" s="142">
        <v>0</v>
      </c>
      <c r="L64" s="142">
        <v>0</v>
      </c>
      <c r="M64" s="142">
        <v>0</v>
      </c>
      <c r="N64" s="232">
        <f t="shared" si="9"/>
        <v>0</v>
      </c>
      <c r="O64" s="142">
        <v>2</v>
      </c>
      <c r="P64" s="142">
        <v>1</v>
      </c>
      <c r="Q64" s="142">
        <v>0</v>
      </c>
      <c r="R64" s="232">
        <f t="shared" si="10"/>
        <v>3</v>
      </c>
    </row>
    <row r="65" spans="1:18" ht="15" customHeight="1">
      <c r="A65" s="141">
        <v>51</v>
      </c>
      <c r="B65" s="142" t="s">
        <v>27</v>
      </c>
      <c r="C65" s="142">
        <v>6</v>
      </c>
      <c r="D65" s="142">
        <v>4</v>
      </c>
      <c r="E65" s="142">
        <v>0</v>
      </c>
      <c r="F65" s="232">
        <f t="shared" si="7"/>
        <v>10</v>
      </c>
      <c r="G65" s="142">
        <v>0</v>
      </c>
      <c r="H65" s="142">
        <v>0</v>
      </c>
      <c r="I65" s="142">
        <v>0</v>
      </c>
      <c r="J65" s="232">
        <f t="shared" si="8"/>
        <v>0</v>
      </c>
      <c r="K65" s="142">
        <v>0</v>
      </c>
      <c r="L65" s="142">
        <v>0</v>
      </c>
      <c r="M65" s="142">
        <v>0</v>
      </c>
      <c r="N65" s="232">
        <f t="shared" si="9"/>
        <v>0</v>
      </c>
      <c r="O65" s="142">
        <v>2</v>
      </c>
      <c r="P65" s="142">
        <v>0</v>
      </c>
      <c r="Q65" s="142">
        <v>0</v>
      </c>
      <c r="R65" s="232">
        <f t="shared" si="10"/>
        <v>2</v>
      </c>
    </row>
    <row r="66" spans="1:22" s="409" customFormat="1" ht="15" customHeight="1">
      <c r="A66" s="141"/>
      <c r="B66" s="403" t="s">
        <v>121</v>
      </c>
      <c r="C66" s="401">
        <f aca="true" t="shared" si="11" ref="C66:R66">SUM(C56:C65)</f>
        <v>151</v>
      </c>
      <c r="D66" s="401">
        <f t="shared" si="11"/>
        <v>93</v>
      </c>
      <c r="E66" s="401">
        <f t="shared" si="11"/>
        <v>8</v>
      </c>
      <c r="F66" s="239">
        <f t="shared" si="11"/>
        <v>252</v>
      </c>
      <c r="G66" s="401">
        <f t="shared" si="11"/>
        <v>0</v>
      </c>
      <c r="H66" s="401">
        <f t="shared" si="11"/>
        <v>0</v>
      </c>
      <c r="I66" s="401">
        <f t="shared" si="11"/>
        <v>0</v>
      </c>
      <c r="J66" s="239">
        <f t="shared" si="11"/>
        <v>0</v>
      </c>
      <c r="K66" s="401">
        <f t="shared" si="11"/>
        <v>6</v>
      </c>
      <c r="L66" s="401">
        <f t="shared" si="11"/>
        <v>14</v>
      </c>
      <c r="M66" s="401">
        <f t="shared" si="11"/>
        <v>0</v>
      </c>
      <c r="N66" s="239">
        <f t="shared" si="11"/>
        <v>20</v>
      </c>
      <c r="O66" s="401">
        <f t="shared" si="11"/>
        <v>42</v>
      </c>
      <c r="P66" s="401">
        <f t="shared" si="11"/>
        <v>156</v>
      </c>
      <c r="Q66" s="401">
        <f t="shared" si="11"/>
        <v>23</v>
      </c>
      <c r="R66" s="239">
        <f t="shared" si="11"/>
        <v>221</v>
      </c>
      <c r="S66" s="454"/>
      <c r="T66" s="454"/>
      <c r="V66" s="452"/>
    </row>
    <row r="67" spans="1:18" ht="15" customHeight="1">
      <c r="A67" s="141"/>
      <c r="C67" s="142"/>
      <c r="D67" s="142"/>
      <c r="E67" s="142"/>
      <c r="F67" s="232"/>
      <c r="G67" s="142"/>
      <c r="H67" s="142"/>
      <c r="I67" s="142"/>
      <c r="J67" s="232"/>
      <c r="K67" s="142"/>
      <c r="L67" s="142"/>
      <c r="M67" s="142"/>
      <c r="N67" s="232"/>
      <c r="O67" s="142"/>
      <c r="P67" s="142"/>
      <c r="Q67" s="142"/>
      <c r="R67" s="232"/>
    </row>
    <row r="68" spans="1:18" ht="15" customHeight="1">
      <c r="A68" s="141">
        <v>52</v>
      </c>
      <c r="B68" s="142" t="s">
        <v>31</v>
      </c>
      <c r="C68" s="142">
        <v>0</v>
      </c>
      <c r="D68" s="142">
        <v>0</v>
      </c>
      <c r="E68" s="142">
        <v>0</v>
      </c>
      <c r="F68" s="232">
        <f>C68+D68+E68</f>
        <v>0</v>
      </c>
      <c r="G68" s="142">
        <v>0</v>
      </c>
      <c r="H68" s="142">
        <v>0</v>
      </c>
      <c r="I68" s="142">
        <v>0</v>
      </c>
      <c r="J68" s="232">
        <f>G68+H68+I68</f>
        <v>0</v>
      </c>
      <c r="K68" s="142">
        <v>0</v>
      </c>
      <c r="L68" s="142">
        <v>0</v>
      </c>
      <c r="M68" s="142">
        <v>0</v>
      </c>
      <c r="N68" s="232">
        <f>K68+L68+M68</f>
        <v>0</v>
      </c>
      <c r="O68" s="142">
        <v>0</v>
      </c>
      <c r="P68" s="142">
        <v>0</v>
      </c>
      <c r="Q68" s="142">
        <v>0</v>
      </c>
      <c r="R68" s="232">
        <f>O68+P68+Q68</f>
        <v>0</v>
      </c>
    </row>
    <row r="69" spans="1:18" ht="15" customHeight="1">
      <c r="A69" s="141">
        <v>53</v>
      </c>
      <c r="B69" s="142" t="s">
        <v>129</v>
      </c>
      <c r="C69" s="142">
        <v>0</v>
      </c>
      <c r="D69" s="142">
        <v>0</v>
      </c>
      <c r="E69" s="142">
        <v>0</v>
      </c>
      <c r="F69" s="232">
        <f>C69+D69+E69</f>
        <v>0</v>
      </c>
      <c r="G69" s="142">
        <v>0</v>
      </c>
      <c r="H69" s="142">
        <v>0</v>
      </c>
      <c r="I69" s="142">
        <v>0</v>
      </c>
      <c r="J69" s="232">
        <f>G69+H69+I69</f>
        <v>0</v>
      </c>
      <c r="K69" s="142">
        <v>0</v>
      </c>
      <c r="L69" s="142">
        <v>0</v>
      </c>
      <c r="M69" s="142">
        <v>0</v>
      </c>
      <c r="N69" s="232">
        <f>K69+L69+M69</f>
        <v>0</v>
      </c>
      <c r="O69" s="142">
        <v>0</v>
      </c>
      <c r="P69" s="142">
        <v>0</v>
      </c>
      <c r="Q69" s="142">
        <v>0</v>
      </c>
      <c r="R69" s="232">
        <f>O69+P69+Q69</f>
        <v>0</v>
      </c>
    </row>
    <row r="70" spans="1:22" s="409" customFormat="1" ht="15" customHeight="1">
      <c r="A70" s="400"/>
      <c r="B70" s="403" t="s">
        <v>121</v>
      </c>
      <c r="C70" s="401">
        <f aca="true" t="shared" si="12" ref="C70:I70">SUM(C68:C69)</f>
        <v>0</v>
      </c>
      <c r="D70" s="401">
        <f t="shared" si="12"/>
        <v>0</v>
      </c>
      <c r="E70" s="401">
        <f t="shared" si="12"/>
        <v>0</v>
      </c>
      <c r="F70" s="239">
        <f t="shared" si="12"/>
        <v>0</v>
      </c>
      <c r="G70" s="401">
        <f t="shared" si="12"/>
        <v>0</v>
      </c>
      <c r="H70" s="401">
        <f t="shared" si="12"/>
        <v>0</v>
      </c>
      <c r="I70" s="401">
        <f t="shared" si="12"/>
        <v>0</v>
      </c>
      <c r="J70" s="239">
        <f aca="true" t="shared" si="13" ref="J70:R70">SUM(J68:J69)</f>
        <v>0</v>
      </c>
      <c r="K70" s="401">
        <f t="shared" si="13"/>
        <v>0</v>
      </c>
      <c r="L70" s="401">
        <f t="shared" si="13"/>
        <v>0</v>
      </c>
      <c r="M70" s="401">
        <f t="shared" si="13"/>
        <v>0</v>
      </c>
      <c r="N70" s="239">
        <f t="shared" si="13"/>
        <v>0</v>
      </c>
      <c r="O70" s="401">
        <f t="shared" si="13"/>
        <v>0</v>
      </c>
      <c r="P70" s="401">
        <f t="shared" si="13"/>
        <v>0</v>
      </c>
      <c r="Q70" s="401">
        <f t="shared" si="13"/>
        <v>0</v>
      </c>
      <c r="R70" s="239">
        <f t="shared" si="13"/>
        <v>0</v>
      </c>
      <c r="S70" s="454"/>
      <c r="T70" s="454"/>
      <c r="V70" s="452"/>
    </row>
    <row r="71" spans="1:22" s="409" customFormat="1" ht="15" customHeight="1">
      <c r="A71" s="400"/>
      <c r="B71" s="403" t="s">
        <v>32</v>
      </c>
      <c r="C71" s="401">
        <f aca="true" t="shared" si="14" ref="C71:R71">+C50+C66+C70</f>
        <v>854</v>
      </c>
      <c r="D71" s="401">
        <f t="shared" si="14"/>
        <v>745</v>
      </c>
      <c r="E71" s="401">
        <f t="shared" si="14"/>
        <v>257</v>
      </c>
      <c r="F71" s="239">
        <f t="shared" si="14"/>
        <v>1856</v>
      </c>
      <c r="G71" s="401">
        <f t="shared" si="14"/>
        <v>1321</v>
      </c>
      <c r="H71" s="401">
        <f t="shared" si="14"/>
        <v>1699</v>
      </c>
      <c r="I71" s="401">
        <f t="shared" si="14"/>
        <v>706</v>
      </c>
      <c r="J71" s="239">
        <f t="shared" si="14"/>
        <v>3726</v>
      </c>
      <c r="K71" s="401">
        <f t="shared" si="14"/>
        <v>327</v>
      </c>
      <c r="L71" s="401">
        <f t="shared" si="14"/>
        <v>394</v>
      </c>
      <c r="M71" s="401">
        <f t="shared" si="14"/>
        <v>126</v>
      </c>
      <c r="N71" s="239">
        <f t="shared" si="14"/>
        <v>847</v>
      </c>
      <c r="O71" s="401">
        <f t="shared" si="14"/>
        <v>590</v>
      </c>
      <c r="P71" s="401">
        <f t="shared" si="14"/>
        <v>764</v>
      </c>
      <c r="Q71" s="401">
        <f t="shared" si="14"/>
        <v>179</v>
      </c>
      <c r="R71" s="239">
        <f t="shared" si="14"/>
        <v>1533</v>
      </c>
      <c r="S71" s="454"/>
      <c r="T71" s="454"/>
      <c r="V71" s="452"/>
    </row>
    <row r="73" ht="12.75">
      <c r="K73" s="153">
        <v>5</v>
      </c>
    </row>
    <row r="74" ht="12.75">
      <c r="B74" s="146" t="s">
        <v>225</v>
      </c>
    </row>
    <row r="75" ht="12.75">
      <c r="B75" s="146" t="s">
        <v>226</v>
      </c>
    </row>
    <row r="77" ht="12.75">
      <c r="D77" s="153">
        <v>5</v>
      </c>
    </row>
  </sheetData>
  <mergeCells count="8">
    <mergeCell ref="C4:F4"/>
    <mergeCell ref="C54:F54"/>
    <mergeCell ref="K4:N4"/>
    <mergeCell ref="O4:R4"/>
    <mergeCell ref="K54:N54"/>
    <mergeCell ref="O54:R54"/>
    <mergeCell ref="G4:J4"/>
    <mergeCell ref="G54:J54"/>
  </mergeCells>
  <printOptions gridLines="1"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scale="65" r:id="rId2"/>
  <rowBreaks count="1" manualBreakCount="1">
    <brk id="50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F1">
      <selection activeCell="K41" sqref="K41"/>
    </sheetView>
  </sheetViews>
  <sheetFormatPr defaultColWidth="9.140625" defaultRowHeight="12.75"/>
  <cols>
    <col min="1" max="1" width="3.7109375" style="124" customWidth="1"/>
    <col min="2" max="2" width="23.140625" style="124" customWidth="1"/>
    <col min="3" max="3" width="13.421875" style="125" customWidth="1"/>
    <col min="4" max="4" width="13.57421875" style="125" customWidth="1"/>
    <col min="5" max="5" width="10.140625" style="125" customWidth="1"/>
    <col min="6" max="6" width="13.28125" style="125" customWidth="1"/>
    <col min="7" max="7" width="12.00390625" style="125" customWidth="1"/>
    <col min="8" max="8" width="8.8515625" style="125" customWidth="1"/>
    <col min="9" max="9" width="12.421875" style="125" customWidth="1"/>
    <col min="10" max="10" width="10.8515625" style="125" customWidth="1"/>
    <col min="11" max="11" width="9.421875" style="125" customWidth="1"/>
    <col min="12" max="12" width="11.7109375" style="125" customWidth="1"/>
    <col min="13" max="13" width="11.00390625" style="125" customWidth="1"/>
    <col min="14" max="14" width="7.28125" style="125" customWidth="1"/>
    <col min="15" max="16384" width="9.140625" style="124" customWidth="1"/>
  </cols>
  <sheetData>
    <row r="1" spans="1:13" ht="18" customHeight="1">
      <c r="A1" s="342"/>
      <c r="B1" s="34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8" customHeight="1">
      <c r="A2" s="343"/>
      <c r="B2" s="34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9.5" customHeight="1">
      <c r="A3" s="342"/>
      <c r="B3" s="342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4" ht="12.75" customHeight="1">
      <c r="A4" s="572" t="s">
        <v>4</v>
      </c>
      <c r="B4" s="573" t="s">
        <v>5</v>
      </c>
      <c r="C4" s="672" t="s">
        <v>118</v>
      </c>
      <c r="D4" s="661"/>
      <c r="E4" s="565"/>
      <c r="F4" s="672" t="s">
        <v>456</v>
      </c>
      <c r="G4" s="661"/>
      <c r="H4" s="556"/>
      <c r="I4" s="661" t="s">
        <v>60</v>
      </c>
      <c r="J4" s="661"/>
      <c r="K4" s="565"/>
      <c r="L4" s="672" t="s">
        <v>244</v>
      </c>
      <c r="M4" s="661"/>
      <c r="N4" s="575"/>
    </row>
    <row r="5" spans="1:14" ht="12.75">
      <c r="A5" s="562"/>
      <c r="B5" s="562"/>
      <c r="C5" s="566" t="s">
        <v>253</v>
      </c>
      <c r="D5" s="566" t="s">
        <v>229</v>
      </c>
      <c r="E5" s="566" t="s">
        <v>272</v>
      </c>
      <c r="F5" s="566" t="s">
        <v>253</v>
      </c>
      <c r="G5" s="566" t="s">
        <v>229</v>
      </c>
      <c r="H5" s="566" t="s">
        <v>273</v>
      </c>
      <c r="I5" s="566" t="s">
        <v>253</v>
      </c>
      <c r="J5" s="566" t="s">
        <v>229</v>
      </c>
      <c r="K5" s="566" t="s">
        <v>273</v>
      </c>
      <c r="L5" s="566" t="s">
        <v>253</v>
      </c>
      <c r="M5" s="566" t="s">
        <v>229</v>
      </c>
      <c r="N5" s="566" t="s">
        <v>273</v>
      </c>
    </row>
    <row r="6" spans="1:14" ht="12.75">
      <c r="A6" s="335">
        <v>1</v>
      </c>
      <c r="B6" s="232" t="s">
        <v>7</v>
      </c>
      <c r="C6" s="232">
        <f>'TABLE-5'!D8</f>
        <v>70056</v>
      </c>
      <c r="D6" s="232">
        <f>'TABLE-8'!F6</f>
        <v>2297</v>
      </c>
      <c r="E6" s="232">
        <f>D6/C6*100</f>
        <v>3.278805527006966</v>
      </c>
      <c r="F6" s="232">
        <f>'TABLE-5'!E8</f>
        <v>10112</v>
      </c>
      <c r="G6" s="232">
        <f>'TABLE-8'!J6</f>
        <v>1518</v>
      </c>
      <c r="H6" s="232">
        <f>G6/F6*100</f>
        <v>15.011867088607595</v>
      </c>
      <c r="I6" s="232">
        <f>'TABLE-5'!F8</f>
        <v>35654</v>
      </c>
      <c r="J6" s="232">
        <f>'TABLE-8'!N6</f>
        <v>2678</v>
      </c>
      <c r="K6" s="232">
        <f>J6/I6*100</f>
        <v>7.51107870084703</v>
      </c>
      <c r="L6" s="232">
        <f>C6+F6+I6</f>
        <v>115822</v>
      </c>
      <c r="M6" s="232">
        <f aca="true" t="shared" si="0" ref="M6:M24">D6+G6+J6</f>
        <v>6493</v>
      </c>
      <c r="N6" s="232">
        <f>M6/L6*100</f>
        <v>5.606016128196716</v>
      </c>
    </row>
    <row r="7" spans="1:14" ht="12.75">
      <c r="A7" s="335">
        <v>2</v>
      </c>
      <c r="B7" s="232" t="s">
        <v>8</v>
      </c>
      <c r="C7" s="232">
        <f>'TABLE-5'!D9</f>
        <v>2</v>
      </c>
      <c r="D7" s="232">
        <f>'TABLE-8'!F7</f>
        <v>0</v>
      </c>
      <c r="E7" s="232">
        <f aca="true" t="shared" si="1" ref="E7:E24">D7/C7*100</f>
        <v>0</v>
      </c>
      <c r="F7" s="232">
        <f>'TABLE-5'!E9</f>
        <v>3611</v>
      </c>
      <c r="G7" s="232">
        <f>'TABLE-8'!J7</f>
        <v>100</v>
      </c>
      <c r="H7" s="232">
        <f aca="true" t="shared" si="2" ref="H7:H50">G7/F7*100</f>
        <v>2.7693159789531987</v>
      </c>
      <c r="I7" s="232">
        <f>'TABLE-5'!F9</f>
        <v>1067</v>
      </c>
      <c r="J7" s="232">
        <f>'TABLE-8'!N7</f>
        <v>106</v>
      </c>
      <c r="K7" s="232">
        <f aca="true" t="shared" si="3" ref="K7:K50">J7/I7*100</f>
        <v>9.934395501405811</v>
      </c>
      <c r="L7" s="232">
        <f aca="true" t="shared" si="4" ref="L7:L24">C7+F7+I7</f>
        <v>4680</v>
      </c>
      <c r="M7" s="232">
        <f t="shared" si="0"/>
        <v>206</v>
      </c>
      <c r="N7" s="232">
        <f aca="true" t="shared" si="5" ref="N7:N50">M7/L7*100</f>
        <v>4.401709401709402</v>
      </c>
    </row>
    <row r="8" spans="1:14" ht="12.75">
      <c r="A8" s="335">
        <v>3</v>
      </c>
      <c r="B8" s="232" t="s">
        <v>9</v>
      </c>
      <c r="C8" s="232">
        <f>'TABLE-5'!D10</f>
        <v>24250</v>
      </c>
      <c r="D8" s="232">
        <f>'TABLE-8'!F8</f>
        <v>1972</v>
      </c>
      <c r="E8" s="232">
        <f t="shared" si="1"/>
        <v>8.1319587628866</v>
      </c>
      <c r="F8" s="232">
        <f>'TABLE-5'!E10</f>
        <v>28155</v>
      </c>
      <c r="G8" s="232">
        <f>'TABLE-8'!J8</f>
        <v>520</v>
      </c>
      <c r="H8" s="232">
        <f t="shared" si="2"/>
        <v>1.8469188421239564</v>
      </c>
      <c r="I8" s="232">
        <f>'TABLE-5'!F10</f>
        <v>16687</v>
      </c>
      <c r="J8" s="232">
        <f>'TABLE-8'!N8</f>
        <v>2115</v>
      </c>
      <c r="K8" s="232">
        <f t="shared" si="3"/>
        <v>12.674537064780967</v>
      </c>
      <c r="L8" s="232">
        <f t="shared" si="4"/>
        <v>69092</v>
      </c>
      <c r="M8" s="232">
        <f t="shared" si="0"/>
        <v>4607</v>
      </c>
      <c r="N8" s="232">
        <f t="shared" si="5"/>
        <v>6.667921032825798</v>
      </c>
    </row>
    <row r="9" spans="1:14" ht="12.75">
      <c r="A9" s="335">
        <v>4</v>
      </c>
      <c r="B9" s="232" t="s">
        <v>10</v>
      </c>
      <c r="C9" s="232">
        <f>'TABLE-5'!D11</f>
        <v>164338</v>
      </c>
      <c r="D9" s="232">
        <f>'TABLE-8'!F9</f>
        <v>8229</v>
      </c>
      <c r="E9" s="232">
        <f t="shared" si="1"/>
        <v>5.007362874076598</v>
      </c>
      <c r="F9" s="232">
        <f>'TABLE-5'!E11</f>
        <v>35020</v>
      </c>
      <c r="G9" s="232">
        <f>'TABLE-8'!J9</f>
        <v>2862</v>
      </c>
      <c r="H9" s="232">
        <f t="shared" si="2"/>
        <v>8.172472872644203</v>
      </c>
      <c r="I9" s="232">
        <f>'TABLE-5'!F11</f>
        <v>52311</v>
      </c>
      <c r="J9" s="232">
        <f>'TABLE-8'!N9</f>
        <v>3391</v>
      </c>
      <c r="K9" s="232">
        <f t="shared" si="3"/>
        <v>6.482384202175451</v>
      </c>
      <c r="L9" s="232">
        <f t="shared" si="4"/>
        <v>251669</v>
      </c>
      <c r="M9" s="232">
        <f t="shared" si="0"/>
        <v>14482</v>
      </c>
      <c r="N9" s="232">
        <f t="shared" si="5"/>
        <v>5.754383734190545</v>
      </c>
    </row>
    <row r="10" spans="1:14" ht="12.75">
      <c r="A10" s="335">
        <v>5</v>
      </c>
      <c r="B10" s="232" t="s">
        <v>11</v>
      </c>
      <c r="C10" s="232">
        <f>'TABLE-5'!D12</f>
        <v>21404</v>
      </c>
      <c r="D10" s="232">
        <f>'TABLE-8'!F10</f>
        <v>1497</v>
      </c>
      <c r="E10" s="232">
        <f t="shared" si="1"/>
        <v>6.994019809381424</v>
      </c>
      <c r="F10" s="232">
        <f>'TABLE-5'!E12</f>
        <v>8402</v>
      </c>
      <c r="G10" s="232">
        <f>'TABLE-8'!J10</f>
        <v>427</v>
      </c>
      <c r="H10" s="232">
        <f t="shared" si="2"/>
        <v>5.082123303975243</v>
      </c>
      <c r="I10" s="232">
        <f>'TABLE-5'!F12</f>
        <v>14680</v>
      </c>
      <c r="J10" s="232">
        <f>'TABLE-8'!N10</f>
        <v>1831</v>
      </c>
      <c r="K10" s="232">
        <f t="shared" si="3"/>
        <v>12.47275204359673</v>
      </c>
      <c r="L10" s="232">
        <f t="shared" si="4"/>
        <v>44486</v>
      </c>
      <c r="M10" s="232">
        <f t="shared" si="0"/>
        <v>3755</v>
      </c>
      <c r="N10" s="232">
        <f t="shared" si="5"/>
        <v>8.440857797958909</v>
      </c>
    </row>
    <row r="11" spans="1:14" ht="12.75">
      <c r="A11" s="335">
        <v>6</v>
      </c>
      <c r="B11" s="232" t="s">
        <v>12</v>
      </c>
      <c r="C11" s="232">
        <f>'TABLE-5'!D13</f>
        <v>6811</v>
      </c>
      <c r="D11" s="232">
        <f>'TABLE-8'!F11</f>
        <v>747</v>
      </c>
      <c r="E11" s="232">
        <f t="shared" si="1"/>
        <v>10.967552488621347</v>
      </c>
      <c r="F11" s="232">
        <f>'TABLE-5'!E13</f>
        <v>7842</v>
      </c>
      <c r="G11" s="232">
        <f>'TABLE-8'!J11</f>
        <v>672</v>
      </c>
      <c r="H11" s="232">
        <f t="shared" si="2"/>
        <v>8.569242540168325</v>
      </c>
      <c r="I11" s="232">
        <f>'TABLE-5'!F13</f>
        <v>9786</v>
      </c>
      <c r="J11" s="232">
        <f>'TABLE-8'!N11</f>
        <v>1690</v>
      </c>
      <c r="K11" s="232">
        <f t="shared" si="3"/>
        <v>17.269568771714695</v>
      </c>
      <c r="L11" s="232">
        <f t="shared" si="4"/>
        <v>24439</v>
      </c>
      <c r="M11" s="232">
        <f t="shared" si="0"/>
        <v>3109</v>
      </c>
      <c r="N11" s="232">
        <f t="shared" si="5"/>
        <v>12.72146978190597</v>
      </c>
    </row>
    <row r="12" spans="1:14" ht="12.75">
      <c r="A12" s="335">
        <v>7</v>
      </c>
      <c r="B12" s="232" t="s">
        <v>13</v>
      </c>
      <c r="C12" s="232">
        <f>'TABLE-5'!D14</f>
        <v>153207</v>
      </c>
      <c r="D12" s="232">
        <f>'TABLE-8'!F12</f>
        <v>11129</v>
      </c>
      <c r="E12" s="232">
        <f t="shared" si="1"/>
        <v>7.26402840601278</v>
      </c>
      <c r="F12" s="232">
        <f>'TABLE-5'!E14</f>
        <v>38076</v>
      </c>
      <c r="G12" s="232">
        <f>'TABLE-8'!J12</f>
        <v>5683</v>
      </c>
      <c r="H12" s="232">
        <f t="shared" si="2"/>
        <v>14.92541233322828</v>
      </c>
      <c r="I12" s="232">
        <f>'TABLE-5'!F14</f>
        <v>59201</v>
      </c>
      <c r="J12" s="232">
        <f>'TABLE-8'!N12</f>
        <v>5453</v>
      </c>
      <c r="K12" s="232">
        <f t="shared" si="3"/>
        <v>9.210993057549704</v>
      </c>
      <c r="L12" s="232">
        <f t="shared" si="4"/>
        <v>250484</v>
      </c>
      <c r="M12" s="232">
        <f t="shared" si="0"/>
        <v>22265</v>
      </c>
      <c r="N12" s="232">
        <f t="shared" si="5"/>
        <v>8.888791300043117</v>
      </c>
    </row>
    <row r="13" spans="1:14" ht="12.75">
      <c r="A13" s="335">
        <v>8</v>
      </c>
      <c r="B13" s="232" t="s">
        <v>159</v>
      </c>
      <c r="C13" s="232">
        <f>'TABLE-5'!D15</f>
        <v>132</v>
      </c>
      <c r="D13" s="232">
        <f>'TABLE-8'!F13</f>
        <v>4</v>
      </c>
      <c r="E13" s="232">
        <f t="shared" si="1"/>
        <v>3.0303030303030303</v>
      </c>
      <c r="F13" s="232">
        <f>'TABLE-5'!E15</f>
        <v>767</v>
      </c>
      <c r="G13" s="232">
        <f>'TABLE-8'!J13</f>
        <v>135</v>
      </c>
      <c r="H13" s="232">
        <f t="shared" si="2"/>
        <v>17.60104302477184</v>
      </c>
      <c r="I13" s="232">
        <f>'TABLE-5'!F15</f>
        <v>2283</v>
      </c>
      <c r="J13" s="232">
        <f>'TABLE-8'!N13</f>
        <v>465</v>
      </c>
      <c r="K13" s="232">
        <f t="shared" si="3"/>
        <v>20.367936925098554</v>
      </c>
      <c r="L13" s="232">
        <f t="shared" si="4"/>
        <v>3182</v>
      </c>
      <c r="M13" s="232">
        <f t="shared" si="0"/>
        <v>604</v>
      </c>
      <c r="N13" s="232">
        <f t="shared" si="5"/>
        <v>18.981772470144563</v>
      </c>
    </row>
    <row r="14" spans="1:14" ht="12.75">
      <c r="A14" s="335">
        <v>9</v>
      </c>
      <c r="B14" s="232" t="s">
        <v>14</v>
      </c>
      <c r="C14" s="232">
        <f>'TABLE-5'!D16</f>
        <v>6354</v>
      </c>
      <c r="D14" s="232">
        <f>'TABLE-8'!F14</f>
        <v>305</v>
      </c>
      <c r="E14" s="232">
        <f t="shared" si="1"/>
        <v>4.800125904941769</v>
      </c>
      <c r="F14" s="232">
        <f>'TABLE-5'!E16</f>
        <v>14964</v>
      </c>
      <c r="G14" s="232">
        <f>'TABLE-8'!J14</f>
        <v>1313</v>
      </c>
      <c r="H14" s="232">
        <f t="shared" si="2"/>
        <v>8.774391873830528</v>
      </c>
      <c r="I14" s="232">
        <f>'TABLE-5'!F16</f>
        <v>7887</v>
      </c>
      <c r="J14" s="232">
        <f>'TABLE-8'!N14</f>
        <v>1122</v>
      </c>
      <c r="K14" s="232">
        <f t="shared" si="3"/>
        <v>14.225941422594143</v>
      </c>
      <c r="L14" s="232">
        <f t="shared" si="4"/>
        <v>29205</v>
      </c>
      <c r="M14" s="232">
        <f t="shared" si="0"/>
        <v>2740</v>
      </c>
      <c r="N14" s="232">
        <f t="shared" si="5"/>
        <v>9.381955144667009</v>
      </c>
    </row>
    <row r="15" spans="1:14" ht="12.75">
      <c r="A15" s="335">
        <v>10</v>
      </c>
      <c r="B15" s="232" t="s">
        <v>15</v>
      </c>
      <c r="C15" s="232">
        <f>'TABLE-5'!D17</f>
        <v>587</v>
      </c>
      <c r="D15" s="232">
        <f>'TABLE-8'!F15</f>
        <v>33</v>
      </c>
      <c r="E15" s="232">
        <f t="shared" si="1"/>
        <v>5.621805792163544</v>
      </c>
      <c r="F15" s="232">
        <f>'TABLE-5'!E17</f>
        <v>748</v>
      </c>
      <c r="G15" s="232">
        <f>'TABLE-8'!J15</f>
        <v>118</v>
      </c>
      <c r="H15" s="232">
        <f t="shared" si="2"/>
        <v>15.775401069518717</v>
      </c>
      <c r="I15" s="232">
        <f>'TABLE-5'!F17</f>
        <v>2240</v>
      </c>
      <c r="J15" s="232">
        <f>'TABLE-8'!N15</f>
        <v>188</v>
      </c>
      <c r="K15" s="232">
        <f t="shared" si="3"/>
        <v>8.392857142857142</v>
      </c>
      <c r="L15" s="232">
        <f t="shared" si="4"/>
        <v>3575</v>
      </c>
      <c r="M15" s="232">
        <f t="shared" si="0"/>
        <v>339</v>
      </c>
      <c r="N15" s="232">
        <f t="shared" si="5"/>
        <v>9.482517482517483</v>
      </c>
    </row>
    <row r="16" spans="1:14" ht="12.75">
      <c r="A16" s="335">
        <v>11</v>
      </c>
      <c r="B16" s="232" t="s">
        <v>16</v>
      </c>
      <c r="C16" s="232">
        <f>'TABLE-5'!D18</f>
        <v>1377</v>
      </c>
      <c r="D16" s="232">
        <f>'TABLE-8'!F16</f>
        <v>11</v>
      </c>
      <c r="E16" s="232">
        <f t="shared" si="1"/>
        <v>0.7988380537400145</v>
      </c>
      <c r="F16" s="232">
        <f>'TABLE-5'!E18</f>
        <v>693</v>
      </c>
      <c r="G16" s="232">
        <f>'TABLE-8'!J16</f>
        <v>197</v>
      </c>
      <c r="H16" s="232">
        <f t="shared" si="2"/>
        <v>28.42712842712843</v>
      </c>
      <c r="I16" s="232">
        <f>'TABLE-5'!F18</f>
        <v>3835</v>
      </c>
      <c r="J16" s="232">
        <f>'TABLE-8'!N16</f>
        <v>265</v>
      </c>
      <c r="K16" s="232">
        <f t="shared" si="3"/>
        <v>6.910039113428944</v>
      </c>
      <c r="L16" s="232">
        <f t="shared" si="4"/>
        <v>5905</v>
      </c>
      <c r="M16" s="232">
        <f t="shared" si="0"/>
        <v>473</v>
      </c>
      <c r="N16" s="232">
        <f t="shared" si="5"/>
        <v>8.010160880609654</v>
      </c>
    </row>
    <row r="17" spans="1:14" ht="12.75">
      <c r="A17" s="335">
        <v>12</v>
      </c>
      <c r="B17" s="232" t="s">
        <v>17</v>
      </c>
      <c r="C17" s="232">
        <f>'TABLE-5'!D19</f>
        <v>16243</v>
      </c>
      <c r="D17" s="232">
        <f>'TABLE-8'!F17</f>
        <v>491</v>
      </c>
      <c r="E17" s="232">
        <f t="shared" si="1"/>
        <v>3.0228406082620207</v>
      </c>
      <c r="F17" s="232">
        <f>'TABLE-5'!E19</f>
        <v>4120</v>
      </c>
      <c r="G17" s="232">
        <f>'TABLE-8'!J17</f>
        <v>301</v>
      </c>
      <c r="H17" s="232">
        <f t="shared" si="2"/>
        <v>7.305825242718448</v>
      </c>
      <c r="I17" s="232">
        <f>'TABLE-5'!F19</f>
        <v>16804</v>
      </c>
      <c r="J17" s="232">
        <f>'TABLE-8'!N17</f>
        <v>2216</v>
      </c>
      <c r="K17" s="232">
        <f t="shared" si="3"/>
        <v>13.187336348488454</v>
      </c>
      <c r="L17" s="232">
        <f t="shared" si="4"/>
        <v>37167</v>
      </c>
      <c r="M17" s="232">
        <f t="shared" si="0"/>
        <v>3008</v>
      </c>
      <c r="N17" s="232">
        <f t="shared" si="5"/>
        <v>8.093200957838944</v>
      </c>
    </row>
    <row r="18" spans="1:14" ht="12.75">
      <c r="A18" s="335">
        <v>13</v>
      </c>
      <c r="B18" s="232" t="s">
        <v>161</v>
      </c>
      <c r="C18" s="232">
        <f>'TABLE-5'!D20</f>
        <v>3118</v>
      </c>
      <c r="D18" s="232">
        <f>'TABLE-8'!F18</f>
        <v>287</v>
      </c>
      <c r="E18" s="232">
        <f t="shared" si="1"/>
        <v>9.204618345093008</v>
      </c>
      <c r="F18" s="232">
        <f>'TABLE-5'!E20</f>
        <v>3813</v>
      </c>
      <c r="G18" s="232">
        <f>'TABLE-8'!J18</f>
        <v>300</v>
      </c>
      <c r="H18" s="232">
        <f t="shared" si="2"/>
        <v>7.867820613690007</v>
      </c>
      <c r="I18" s="232">
        <f>'TABLE-5'!F20</f>
        <v>5090</v>
      </c>
      <c r="J18" s="232">
        <f>'TABLE-8'!N18</f>
        <v>335</v>
      </c>
      <c r="K18" s="232">
        <f t="shared" si="3"/>
        <v>6.581532416502947</v>
      </c>
      <c r="L18" s="232">
        <f t="shared" si="4"/>
        <v>12021</v>
      </c>
      <c r="M18" s="232">
        <f t="shared" si="0"/>
        <v>922</v>
      </c>
      <c r="N18" s="232">
        <f t="shared" si="5"/>
        <v>7.669910989102405</v>
      </c>
    </row>
    <row r="19" spans="1:14" ht="12.75">
      <c r="A19" s="335">
        <v>14</v>
      </c>
      <c r="B19" s="232" t="s">
        <v>76</v>
      </c>
      <c r="C19" s="232">
        <f>'TABLE-5'!D21</f>
        <v>97856</v>
      </c>
      <c r="D19" s="232">
        <f>'TABLE-8'!F19</f>
        <v>7542</v>
      </c>
      <c r="E19" s="232">
        <f t="shared" si="1"/>
        <v>7.707243296272074</v>
      </c>
      <c r="F19" s="232">
        <f>'TABLE-5'!E21</f>
        <v>34513</v>
      </c>
      <c r="G19" s="232">
        <f>'TABLE-8'!J19</f>
        <v>3529</v>
      </c>
      <c r="H19" s="232">
        <f t="shared" si="2"/>
        <v>10.22513255874598</v>
      </c>
      <c r="I19" s="232">
        <f>'TABLE-5'!F21</f>
        <v>41424</v>
      </c>
      <c r="J19" s="232">
        <f>'TABLE-8'!N19</f>
        <v>7987</v>
      </c>
      <c r="K19" s="232">
        <f t="shared" si="3"/>
        <v>19.28109308613364</v>
      </c>
      <c r="L19" s="232">
        <f t="shared" si="4"/>
        <v>173793</v>
      </c>
      <c r="M19" s="232">
        <f t="shared" si="0"/>
        <v>19058</v>
      </c>
      <c r="N19" s="232">
        <f t="shared" si="5"/>
        <v>10.965919225745571</v>
      </c>
    </row>
    <row r="20" spans="1:14" ht="12.75">
      <c r="A20" s="335">
        <v>15</v>
      </c>
      <c r="B20" s="232" t="s">
        <v>103</v>
      </c>
      <c r="C20" s="232">
        <f>'TABLE-5'!D22</f>
        <v>2319</v>
      </c>
      <c r="D20" s="232">
        <f>'TABLE-8'!F20</f>
        <v>222</v>
      </c>
      <c r="E20" s="232">
        <f t="shared" si="1"/>
        <v>9.573091849935317</v>
      </c>
      <c r="F20" s="232">
        <f>'TABLE-5'!E22</f>
        <v>4046</v>
      </c>
      <c r="G20" s="232">
        <f>'TABLE-8'!J20</f>
        <v>1127</v>
      </c>
      <c r="H20" s="232">
        <f t="shared" si="2"/>
        <v>27.854671280276815</v>
      </c>
      <c r="I20" s="232">
        <f>'TABLE-5'!F22</f>
        <v>7861</v>
      </c>
      <c r="J20" s="232">
        <f>'TABLE-8'!N20</f>
        <v>1740</v>
      </c>
      <c r="K20" s="232">
        <f t="shared" si="3"/>
        <v>22.13458847474876</v>
      </c>
      <c r="L20" s="232">
        <f t="shared" si="4"/>
        <v>14226</v>
      </c>
      <c r="M20" s="232">
        <f t="shared" si="0"/>
        <v>3089</v>
      </c>
      <c r="N20" s="232">
        <f t="shared" si="5"/>
        <v>21.713763531561927</v>
      </c>
    </row>
    <row r="21" spans="1:14" ht="12.75">
      <c r="A21" s="335">
        <v>16</v>
      </c>
      <c r="B21" s="232" t="s">
        <v>20</v>
      </c>
      <c r="C21" s="232">
        <f>'TABLE-5'!D23</f>
        <v>64150</v>
      </c>
      <c r="D21" s="232">
        <f>'TABLE-8'!F21</f>
        <v>3103</v>
      </c>
      <c r="E21" s="232">
        <f t="shared" si="1"/>
        <v>4.837100545596259</v>
      </c>
      <c r="F21" s="232">
        <f>'TABLE-5'!E23</f>
        <v>23359</v>
      </c>
      <c r="G21" s="232">
        <f>'TABLE-8'!J21</f>
        <v>943</v>
      </c>
      <c r="H21" s="232">
        <f t="shared" si="2"/>
        <v>4.036987884755341</v>
      </c>
      <c r="I21" s="232">
        <f>'TABLE-5'!F23</f>
        <v>35616</v>
      </c>
      <c r="J21" s="232">
        <f>'TABLE-8'!N21</f>
        <v>1439</v>
      </c>
      <c r="K21" s="232">
        <f t="shared" si="3"/>
        <v>4.040318957771788</v>
      </c>
      <c r="L21" s="232">
        <f t="shared" si="4"/>
        <v>123125</v>
      </c>
      <c r="M21" s="232">
        <f t="shared" si="0"/>
        <v>5485</v>
      </c>
      <c r="N21" s="232">
        <f t="shared" si="5"/>
        <v>4.454822335025381</v>
      </c>
    </row>
    <row r="22" spans="1:14" ht="12.75">
      <c r="A22" s="335">
        <v>17</v>
      </c>
      <c r="B22" s="232" t="s">
        <v>21</v>
      </c>
      <c r="C22" s="232">
        <f>'TABLE-5'!D24</f>
        <v>91196</v>
      </c>
      <c r="D22" s="232">
        <f>'TABLE-8'!F22</f>
        <v>4038</v>
      </c>
      <c r="E22" s="232">
        <f t="shared" si="1"/>
        <v>4.427825781832537</v>
      </c>
      <c r="F22" s="232">
        <f>'TABLE-5'!E24</f>
        <v>26336</v>
      </c>
      <c r="G22" s="232">
        <f>'TABLE-8'!J22</f>
        <v>1982</v>
      </c>
      <c r="H22" s="232">
        <f t="shared" si="2"/>
        <v>7.5258201701093554</v>
      </c>
      <c r="I22" s="232">
        <f>'TABLE-5'!F24</f>
        <v>42434</v>
      </c>
      <c r="J22" s="232">
        <f>'TABLE-8'!N22</f>
        <v>4590</v>
      </c>
      <c r="K22" s="232">
        <f t="shared" si="3"/>
        <v>10.816797850780036</v>
      </c>
      <c r="L22" s="232">
        <f t="shared" si="4"/>
        <v>159966</v>
      </c>
      <c r="M22" s="232">
        <f t="shared" si="0"/>
        <v>10610</v>
      </c>
      <c r="N22" s="232">
        <f t="shared" si="5"/>
        <v>6.632659440131028</v>
      </c>
    </row>
    <row r="23" spans="1:14" ht="12.75">
      <c r="A23" s="335">
        <v>18</v>
      </c>
      <c r="B23" s="232" t="s">
        <v>19</v>
      </c>
      <c r="C23" s="232">
        <f>'TABLE-5'!D25</f>
        <v>962</v>
      </c>
      <c r="D23" s="232">
        <f>'TABLE-8'!F23</f>
        <v>143</v>
      </c>
      <c r="E23" s="232">
        <f t="shared" si="1"/>
        <v>14.864864864864865</v>
      </c>
      <c r="F23" s="232">
        <f>'TABLE-5'!E25</f>
        <v>251</v>
      </c>
      <c r="G23" s="232">
        <f>'TABLE-8'!J23</f>
        <v>2</v>
      </c>
      <c r="H23" s="232">
        <f t="shared" si="2"/>
        <v>0.796812749003984</v>
      </c>
      <c r="I23" s="232">
        <f>'TABLE-5'!F25</f>
        <v>744</v>
      </c>
      <c r="J23" s="232">
        <f>'TABLE-8'!N23</f>
        <v>102</v>
      </c>
      <c r="K23" s="232">
        <f t="shared" si="3"/>
        <v>13.709677419354838</v>
      </c>
      <c r="L23" s="232">
        <f t="shared" si="4"/>
        <v>1957</v>
      </c>
      <c r="M23" s="232">
        <f t="shared" si="0"/>
        <v>247</v>
      </c>
      <c r="N23" s="232">
        <f t="shared" si="5"/>
        <v>12.62135922330097</v>
      </c>
    </row>
    <row r="24" spans="1:14" ht="12.75">
      <c r="A24" s="335">
        <v>19</v>
      </c>
      <c r="B24" s="232" t="s">
        <v>123</v>
      </c>
      <c r="C24" s="232">
        <f>'TABLE-5'!D26</f>
        <v>302</v>
      </c>
      <c r="D24" s="232">
        <f>'TABLE-8'!F24</f>
        <v>4</v>
      </c>
      <c r="E24" s="232">
        <f t="shared" si="1"/>
        <v>1.3245033112582782</v>
      </c>
      <c r="F24" s="232">
        <f>'TABLE-5'!E26</f>
        <v>1253</v>
      </c>
      <c r="G24" s="232">
        <f>'TABLE-8'!J24</f>
        <v>5</v>
      </c>
      <c r="H24" s="232">
        <f t="shared" si="2"/>
        <v>0.39904229848363926</v>
      </c>
      <c r="I24" s="232">
        <f>'TABLE-5'!F26</f>
        <v>3790</v>
      </c>
      <c r="J24" s="232">
        <f>'TABLE-8'!N24</f>
        <v>3</v>
      </c>
      <c r="K24" s="232">
        <f t="shared" si="3"/>
        <v>0.07915567282321899</v>
      </c>
      <c r="L24" s="232">
        <f t="shared" si="4"/>
        <v>5345</v>
      </c>
      <c r="M24" s="232">
        <f t="shared" si="0"/>
        <v>12</v>
      </c>
      <c r="N24" s="232">
        <f t="shared" si="5"/>
        <v>0.22450888681010292</v>
      </c>
    </row>
    <row r="25" spans="1:14" s="251" customFormat="1" ht="14.25">
      <c r="A25" s="344"/>
      <c r="B25" s="239" t="s">
        <v>221</v>
      </c>
      <c r="C25" s="239">
        <f>SUM(C6:C24)</f>
        <v>724664</v>
      </c>
      <c r="D25" s="239">
        <f aca="true" t="shared" si="6" ref="D25:M25">SUM(D6:D24)</f>
        <v>42054</v>
      </c>
      <c r="E25" s="240">
        <f>D25/C25*100</f>
        <v>5.8032412262786615</v>
      </c>
      <c r="F25" s="239">
        <f t="shared" si="6"/>
        <v>246081</v>
      </c>
      <c r="G25" s="239">
        <f t="shared" si="6"/>
        <v>21734</v>
      </c>
      <c r="H25" s="240">
        <f t="shared" si="2"/>
        <v>8.832051235162405</v>
      </c>
      <c r="I25" s="239">
        <f t="shared" si="6"/>
        <v>359394</v>
      </c>
      <c r="J25" s="239">
        <f t="shared" si="6"/>
        <v>37716</v>
      </c>
      <c r="K25" s="240">
        <f t="shared" si="3"/>
        <v>10.494332125745004</v>
      </c>
      <c r="L25" s="239">
        <f t="shared" si="6"/>
        <v>1330139</v>
      </c>
      <c r="M25" s="239">
        <f t="shared" si="6"/>
        <v>101504</v>
      </c>
      <c r="N25" s="240">
        <f t="shared" si="5"/>
        <v>7.63108216509703</v>
      </c>
    </row>
    <row r="26" spans="1:14" ht="12.75">
      <c r="A26" s="335">
        <v>20</v>
      </c>
      <c r="B26" s="232" t="s">
        <v>23</v>
      </c>
      <c r="C26" s="232">
        <f>'TABLE-5'!D28</f>
        <v>0</v>
      </c>
      <c r="D26" s="232">
        <f>'TABLE-8'!F26</f>
        <v>0</v>
      </c>
      <c r="E26" s="518">
        <v>0</v>
      </c>
      <c r="F26" s="232">
        <f>'TABLE-5'!E28</f>
        <v>341</v>
      </c>
      <c r="G26" s="232">
        <f>'TABLE-8'!J26</f>
        <v>1</v>
      </c>
      <c r="H26" s="232">
        <f t="shared" si="2"/>
        <v>0.2932551319648094</v>
      </c>
      <c r="I26" s="232">
        <f>'TABLE-5'!F28</f>
        <v>1135</v>
      </c>
      <c r="J26" s="232">
        <f>'TABLE-8'!N26</f>
        <v>106</v>
      </c>
      <c r="K26" s="232">
        <f t="shared" si="3"/>
        <v>9.33920704845815</v>
      </c>
      <c r="L26" s="232">
        <f aca="true" t="shared" si="7" ref="L26:L33">C26+F26+I26</f>
        <v>1476</v>
      </c>
      <c r="M26" s="232">
        <f aca="true" t="shared" si="8" ref="M26:M33">D26+G26+J26</f>
        <v>107</v>
      </c>
      <c r="N26" s="232">
        <f t="shared" si="5"/>
        <v>7.249322493224933</v>
      </c>
    </row>
    <row r="27" spans="1:14" ht="12.75">
      <c r="A27" s="335">
        <v>21</v>
      </c>
      <c r="B27" s="232" t="s">
        <v>256</v>
      </c>
      <c r="C27" s="232">
        <f>'TABLE-5'!D29</f>
        <v>10</v>
      </c>
      <c r="D27" s="232">
        <f>'TABLE-8'!F27</f>
        <v>0</v>
      </c>
      <c r="E27" s="518">
        <v>0</v>
      </c>
      <c r="F27" s="232">
        <f>'TABLE-5'!E29</f>
        <v>489</v>
      </c>
      <c r="G27" s="232">
        <f>'TABLE-8'!J27</f>
        <v>15</v>
      </c>
      <c r="H27" s="232">
        <f t="shared" si="2"/>
        <v>3.067484662576687</v>
      </c>
      <c r="I27" s="232">
        <f>'TABLE-5'!F29</f>
        <v>774</v>
      </c>
      <c r="J27" s="232">
        <f>'TABLE-8'!N27</f>
        <v>44</v>
      </c>
      <c r="K27" s="232">
        <f t="shared" si="3"/>
        <v>5.684754521963824</v>
      </c>
      <c r="L27" s="232">
        <f t="shared" si="7"/>
        <v>1273</v>
      </c>
      <c r="M27" s="232">
        <f t="shared" si="8"/>
        <v>59</v>
      </c>
      <c r="N27" s="232">
        <f t="shared" si="5"/>
        <v>4.634721131186175</v>
      </c>
    </row>
    <row r="28" spans="1:14" ht="12.75">
      <c r="A28" s="335">
        <v>22</v>
      </c>
      <c r="B28" s="232" t="s">
        <v>166</v>
      </c>
      <c r="C28" s="232">
        <f>'TABLE-5'!D30</f>
        <v>32</v>
      </c>
      <c r="D28" s="232">
        <f>'TABLE-8'!F28</f>
        <v>0</v>
      </c>
      <c r="E28" s="518">
        <v>0</v>
      </c>
      <c r="F28" s="232">
        <f>'TABLE-5'!E30</f>
        <v>279</v>
      </c>
      <c r="G28" s="232">
        <f>'TABLE-8'!J28</f>
        <v>1</v>
      </c>
      <c r="H28" s="232">
        <f t="shared" si="2"/>
        <v>0.35842293906810035</v>
      </c>
      <c r="I28" s="232">
        <f>'TABLE-5'!F30</f>
        <v>3894</v>
      </c>
      <c r="J28" s="232">
        <f>'TABLE-8'!N28</f>
        <v>54</v>
      </c>
      <c r="K28" s="232">
        <f t="shared" si="3"/>
        <v>1.386748844375963</v>
      </c>
      <c r="L28" s="232">
        <f t="shared" si="7"/>
        <v>4205</v>
      </c>
      <c r="M28" s="232">
        <f t="shared" si="8"/>
        <v>55</v>
      </c>
      <c r="N28" s="232">
        <f t="shared" si="5"/>
        <v>1.3079667063020213</v>
      </c>
    </row>
    <row r="29" spans="1:14" ht="12.75">
      <c r="A29" s="335">
        <v>23</v>
      </c>
      <c r="B29" s="232" t="s">
        <v>24</v>
      </c>
      <c r="C29" s="232">
        <f>'TABLE-5'!D31</f>
        <v>0</v>
      </c>
      <c r="D29" s="232">
        <f>'TABLE-8'!F29</f>
        <v>0</v>
      </c>
      <c r="E29" s="518">
        <v>0</v>
      </c>
      <c r="F29" s="232">
        <f>'TABLE-5'!E31</f>
        <v>495</v>
      </c>
      <c r="G29" s="232">
        <f>'TABLE-8'!J29</f>
        <v>6</v>
      </c>
      <c r="H29" s="232">
        <f t="shared" si="2"/>
        <v>1.2121212121212122</v>
      </c>
      <c r="I29" s="232">
        <f>'TABLE-5'!F31</f>
        <v>653</v>
      </c>
      <c r="J29" s="232">
        <f>'TABLE-8'!N29</f>
        <v>24</v>
      </c>
      <c r="K29" s="232">
        <f t="shared" si="3"/>
        <v>3.6753445635528332</v>
      </c>
      <c r="L29" s="232">
        <f t="shared" si="7"/>
        <v>1148</v>
      </c>
      <c r="M29" s="232">
        <f t="shared" si="8"/>
        <v>30</v>
      </c>
      <c r="N29" s="232">
        <f t="shared" si="5"/>
        <v>2.6132404181184667</v>
      </c>
    </row>
    <row r="30" spans="1:14" ht="12.75">
      <c r="A30" s="335">
        <v>24</v>
      </c>
      <c r="B30" s="232" t="s">
        <v>22</v>
      </c>
      <c r="C30" s="232">
        <f>'TABLE-5'!D32</f>
        <v>33</v>
      </c>
      <c r="D30" s="232">
        <f>'TABLE-8'!F30</f>
        <v>0</v>
      </c>
      <c r="E30" s="232">
        <f aca="true" t="shared" si="9" ref="E30:E35">D30/C30*100</f>
        <v>0</v>
      </c>
      <c r="F30" s="232">
        <f>'TABLE-5'!E32</f>
        <v>468</v>
      </c>
      <c r="G30" s="232">
        <f>'TABLE-8'!J30</f>
        <v>118</v>
      </c>
      <c r="H30" s="232">
        <f t="shared" si="2"/>
        <v>25.213675213675213</v>
      </c>
      <c r="I30" s="232">
        <f>'TABLE-5'!F32</f>
        <v>685</v>
      </c>
      <c r="J30" s="232">
        <f>'TABLE-8'!N30</f>
        <v>61</v>
      </c>
      <c r="K30" s="232">
        <f t="shared" si="3"/>
        <v>8.905109489051096</v>
      </c>
      <c r="L30" s="232">
        <f t="shared" si="7"/>
        <v>1186</v>
      </c>
      <c r="M30" s="232">
        <f t="shared" si="8"/>
        <v>179</v>
      </c>
      <c r="N30" s="232">
        <f t="shared" si="5"/>
        <v>15.092748735244518</v>
      </c>
    </row>
    <row r="31" spans="1:14" ht="12.75">
      <c r="A31" s="335">
        <v>25</v>
      </c>
      <c r="B31" s="232" t="s">
        <v>139</v>
      </c>
      <c r="C31" s="232">
        <f>'TABLE-5'!D33</f>
        <v>3353</v>
      </c>
      <c r="D31" s="232">
        <f>'TABLE-8'!F31</f>
        <v>5</v>
      </c>
      <c r="E31" s="232">
        <f t="shared" si="9"/>
        <v>0.14912019087384432</v>
      </c>
      <c r="F31" s="232">
        <f>'TABLE-5'!E33</f>
        <v>1164</v>
      </c>
      <c r="G31" s="232">
        <f>'TABLE-8'!J31</f>
        <v>197</v>
      </c>
      <c r="H31" s="232">
        <f t="shared" si="2"/>
        <v>16.924398625429554</v>
      </c>
      <c r="I31" s="232">
        <f>'TABLE-5'!F33</f>
        <v>3538</v>
      </c>
      <c r="J31" s="232">
        <f>'TABLE-8'!N31</f>
        <v>91</v>
      </c>
      <c r="K31" s="232">
        <f t="shared" si="3"/>
        <v>2.5720746184284904</v>
      </c>
      <c r="L31" s="232">
        <f t="shared" si="7"/>
        <v>8055</v>
      </c>
      <c r="M31" s="232">
        <f t="shared" si="8"/>
        <v>293</v>
      </c>
      <c r="N31" s="232">
        <f t="shared" si="5"/>
        <v>3.6374922408441965</v>
      </c>
    </row>
    <row r="32" spans="1:14" ht="12.75">
      <c r="A32" s="335">
        <v>26</v>
      </c>
      <c r="B32" s="232" t="s">
        <v>18</v>
      </c>
      <c r="C32" s="232">
        <f>'TABLE-5'!D34</f>
        <v>305208</v>
      </c>
      <c r="D32" s="232">
        <f>'TABLE-8'!F32</f>
        <v>15036</v>
      </c>
      <c r="E32" s="232">
        <f t="shared" si="9"/>
        <v>4.926476370213101</v>
      </c>
      <c r="F32" s="232">
        <f>'TABLE-5'!E34</f>
        <v>134355</v>
      </c>
      <c r="G32" s="232">
        <f>'TABLE-8'!J32</f>
        <v>3673</v>
      </c>
      <c r="H32" s="232">
        <f t="shared" si="2"/>
        <v>2.733802240333445</v>
      </c>
      <c r="I32" s="232">
        <f>'TABLE-5'!F34</f>
        <v>215284</v>
      </c>
      <c r="J32" s="232">
        <f>'TABLE-8'!N32</f>
        <v>10589</v>
      </c>
      <c r="K32" s="232">
        <f t="shared" si="3"/>
        <v>4.918619126363315</v>
      </c>
      <c r="L32" s="232">
        <f t="shared" si="7"/>
        <v>654847</v>
      </c>
      <c r="M32" s="232">
        <f t="shared" si="8"/>
        <v>29298</v>
      </c>
      <c r="N32" s="232">
        <f t="shared" si="5"/>
        <v>4.47402217617245</v>
      </c>
    </row>
    <row r="33" spans="1:14" ht="12.75">
      <c r="A33" s="335">
        <v>27</v>
      </c>
      <c r="B33" s="232" t="s">
        <v>102</v>
      </c>
      <c r="C33" s="232">
        <f>'TABLE-5'!D35</f>
        <v>216124</v>
      </c>
      <c r="D33" s="232">
        <f>'TABLE-8'!F33</f>
        <v>6026</v>
      </c>
      <c r="E33" s="232">
        <f t="shared" si="9"/>
        <v>2.7882141733449317</v>
      </c>
      <c r="F33" s="232">
        <f>'TABLE-5'!E35</f>
        <v>112603</v>
      </c>
      <c r="G33" s="232">
        <f>'TABLE-8'!J33</f>
        <v>5554</v>
      </c>
      <c r="H33" s="232">
        <f t="shared" si="2"/>
        <v>4.932373027361615</v>
      </c>
      <c r="I33" s="232">
        <f>'TABLE-5'!F35</f>
        <v>85614</v>
      </c>
      <c r="J33" s="232">
        <f>'TABLE-8'!N33</f>
        <v>3501</v>
      </c>
      <c r="K33" s="232">
        <f t="shared" si="3"/>
        <v>4.089284462821501</v>
      </c>
      <c r="L33" s="232">
        <f t="shared" si="7"/>
        <v>414341</v>
      </c>
      <c r="M33" s="232">
        <f t="shared" si="8"/>
        <v>15081</v>
      </c>
      <c r="N33" s="232">
        <f t="shared" si="5"/>
        <v>3.639755660192933</v>
      </c>
    </row>
    <row r="34" spans="1:14" s="251" customFormat="1" ht="14.25">
      <c r="A34" s="344"/>
      <c r="B34" s="239" t="s">
        <v>223</v>
      </c>
      <c r="C34" s="239">
        <f>SUM(C26:C33)</f>
        <v>524760</v>
      </c>
      <c r="D34" s="239">
        <f aca="true" t="shared" si="10" ref="D34:M34">SUM(D26:D33)</f>
        <v>21067</v>
      </c>
      <c r="E34" s="240">
        <f t="shared" si="9"/>
        <v>4.014597149172956</v>
      </c>
      <c r="F34" s="239">
        <f t="shared" si="10"/>
        <v>250194</v>
      </c>
      <c r="G34" s="239">
        <f t="shared" si="10"/>
        <v>9565</v>
      </c>
      <c r="H34" s="240">
        <f t="shared" si="2"/>
        <v>3.823033326138916</v>
      </c>
      <c r="I34" s="239">
        <f t="shared" si="10"/>
        <v>311577</v>
      </c>
      <c r="J34" s="239">
        <f t="shared" si="10"/>
        <v>14470</v>
      </c>
      <c r="K34" s="240">
        <f t="shared" si="3"/>
        <v>4.644116863568235</v>
      </c>
      <c r="L34" s="239">
        <f t="shared" si="10"/>
        <v>1086531</v>
      </c>
      <c r="M34" s="239">
        <f t="shared" si="10"/>
        <v>45102</v>
      </c>
      <c r="N34" s="240">
        <f t="shared" si="5"/>
        <v>4.151009037017812</v>
      </c>
    </row>
    <row r="35" spans="1:14" ht="12.75">
      <c r="A35" s="335">
        <v>28</v>
      </c>
      <c r="B35" s="232" t="s">
        <v>160</v>
      </c>
      <c r="C35" s="232">
        <f>'TABLE-5'!D37</f>
        <v>473</v>
      </c>
      <c r="D35" s="232">
        <f>'TABLE-8'!F35</f>
        <v>27</v>
      </c>
      <c r="E35" s="232">
        <f t="shared" si="9"/>
        <v>5.708245243128964</v>
      </c>
      <c r="F35" s="232">
        <f>'TABLE-5'!E37</f>
        <v>725</v>
      </c>
      <c r="G35" s="232">
        <f>'TABLE-8'!J35</f>
        <v>74</v>
      </c>
      <c r="H35" s="232">
        <f t="shared" si="2"/>
        <v>10.206896551724139</v>
      </c>
      <c r="I35" s="232">
        <f>'TABLE-5'!F37</f>
        <v>2295</v>
      </c>
      <c r="J35" s="232">
        <f>'TABLE-8'!N35</f>
        <v>170</v>
      </c>
      <c r="K35" s="232">
        <f t="shared" si="3"/>
        <v>7.4074074074074066</v>
      </c>
      <c r="L35" s="232">
        <f aca="true" t="shared" si="11" ref="L35:L48">C35+F35+I35</f>
        <v>3493</v>
      </c>
      <c r="M35" s="232">
        <f aca="true" t="shared" si="12" ref="M35:M48">D35+G35+J35</f>
        <v>271</v>
      </c>
      <c r="N35" s="232">
        <f t="shared" si="5"/>
        <v>7.7583738906384205</v>
      </c>
    </row>
    <row r="36" spans="1:14" ht="12.75">
      <c r="A36" s="335">
        <v>29</v>
      </c>
      <c r="B36" s="232" t="s">
        <v>262</v>
      </c>
      <c r="C36" s="232">
        <f>'TABLE-5'!D38</f>
        <v>0</v>
      </c>
      <c r="D36" s="232">
        <f>'TABLE-8'!F36</f>
        <v>0</v>
      </c>
      <c r="E36" s="518">
        <v>0</v>
      </c>
      <c r="F36" s="232">
        <f>'TABLE-5'!E38</f>
        <v>319</v>
      </c>
      <c r="G36" s="232">
        <f>'TABLE-8'!J36</f>
        <v>0</v>
      </c>
      <c r="H36" s="232">
        <f t="shared" si="2"/>
        <v>0</v>
      </c>
      <c r="I36" s="232">
        <f>'TABLE-5'!F38</f>
        <v>6134</v>
      </c>
      <c r="J36" s="232">
        <f>'TABLE-8'!N36</f>
        <v>0</v>
      </c>
      <c r="K36" s="232">
        <f t="shared" si="3"/>
        <v>0</v>
      </c>
      <c r="L36" s="232">
        <f t="shared" si="11"/>
        <v>6453</v>
      </c>
      <c r="M36" s="232">
        <f t="shared" si="12"/>
        <v>0</v>
      </c>
      <c r="N36" s="232">
        <f t="shared" si="5"/>
        <v>0</v>
      </c>
    </row>
    <row r="37" spans="1:14" ht="12.75">
      <c r="A37" s="335">
        <v>30</v>
      </c>
      <c r="B37" s="232" t="s">
        <v>227</v>
      </c>
      <c r="C37" s="232">
        <f>'TABLE-5'!D39</f>
        <v>11778</v>
      </c>
      <c r="D37" s="232">
        <f>'TABLE-8'!F37</f>
        <v>0</v>
      </c>
      <c r="E37" s="232">
        <f>D37/C37*100</f>
        <v>0</v>
      </c>
      <c r="F37" s="232">
        <f>'TABLE-5'!E39</f>
        <v>15802</v>
      </c>
      <c r="G37" s="232">
        <f>'TABLE-8'!J37</f>
        <v>0</v>
      </c>
      <c r="H37" s="232">
        <f t="shared" si="2"/>
        <v>0</v>
      </c>
      <c r="I37" s="232">
        <f>'TABLE-5'!F39</f>
        <v>5393</v>
      </c>
      <c r="J37" s="232">
        <f>'TABLE-8'!N37</f>
        <v>0</v>
      </c>
      <c r="K37" s="232">
        <f t="shared" si="3"/>
        <v>0</v>
      </c>
      <c r="L37" s="232">
        <f t="shared" si="11"/>
        <v>32973</v>
      </c>
      <c r="M37" s="232">
        <f t="shared" si="12"/>
        <v>0</v>
      </c>
      <c r="N37" s="232">
        <f t="shared" si="5"/>
        <v>0</v>
      </c>
    </row>
    <row r="38" spans="1:14" ht="12.75">
      <c r="A38" s="335">
        <v>31</v>
      </c>
      <c r="B38" s="232" t="s">
        <v>214</v>
      </c>
      <c r="C38" s="232">
        <f>'TABLE-5'!D40</f>
        <v>22671</v>
      </c>
      <c r="D38" s="232">
        <f>'TABLE-8'!F38</f>
        <v>0</v>
      </c>
      <c r="E38" s="232">
        <f>D38/C38*100</f>
        <v>0</v>
      </c>
      <c r="F38" s="232">
        <f>'TABLE-5'!E40</f>
        <v>0</v>
      </c>
      <c r="G38" s="232">
        <f>'TABLE-8'!J38</f>
        <v>0</v>
      </c>
      <c r="H38" s="232">
        <v>0</v>
      </c>
      <c r="I38" s="232">
        <f>'TABLE-5'!F40</f>
        <v>134032</v>
      </c>
      <c r="J38" s="232">
        <f>'TABLE-8'!N38</f>
        <v>0</v>
      </c>
      <c r="K38" s="232">
        <f t="shared" si="3"/>
        <v>0</v>
      </c>
      <c r="L38" s="232">
        <f t="shared" si="11"/>
        <v>156703</v>
      </c>
      <c r="M38" s="232">
        <f t="shared" si="12"/>
        <v>0</v>
      </c>
      <c r="N38" s="232">
        <f t="shared" si="5"/>
        <v>0</v>
      </c>
    </row>
    <row r="39" spans="1:14" ht="12.75">
      <c r="A39" s="335">
        <v>32</v>
      </c>
      <c r="B39" s="232" t="s">
        <v>231</v>
      </c>
      <c r="C39" s="232">
        <f>'TABLE-5'!D41</f>
        <v>5093</v>
      </c>
      <c r="D39" s="232">
        <f>'TABLE-8'!F39</f>
        <v>274</v>
      </c>
      <c r="E39" s="232">
        <f>D39/C39*100</f>
        <v>5.3799332417043</v>
      </c>
      <c r="F39" s="232">
        <f>'TABLE-5'!E41</f>
        <v>1069</v>
      </c>
      <c r="G39" s="232">
        <f>'TABLE-8'!J39</f>
        <v>112</v>
      </c>
      <c r="H39" s="232">
        <v>0</v>
      </c>
      <c r="I39" s="232">
        <f>'TABLE-5'!F41</f>
        <v>1139</v>
      </c>
      <c r="J39" s="232">
        <f>'TABLE-8'!N39</f>
        <v>63</v>
      </c>
      <c r="K39" s="232">
        <f t="shared" si="3"/>
        <v>5.53116769095698</v>
      </c>
      <c r="L39" s="232">
        <f t="shared" si="11"/>
        <v>7301</v>
      </c>
      <c r="M39" s="232">
        <f t="shared" si="12"/>
        <v>449</v>
      </c>
      <c r="N39" s="232">
        <f t="shared" si="5"/>
        <v>6.149842487330503</v>
      </c>
    </row>
    <row r="40" spans="1:14" ht="12.75">
      <c r="A40" s="335">
        <v>33</v>
      </c>
      <c r="B40" s="232" t="s">
        <v>260</v>
      </c>
      <c r="C40" s="232">
        <f>'TABLE-5'!D42</f>
        <v>4250</v>
      </c>
      <c r="D40" s="232">
        <f>'TABLE-8'!F40</f>
        <v>1</v>
      </c>
      <c r="E40" s="232">
        <f>D40/C40*100</f>
        <v>0.023529411764705882</v>
      </c>
      <c r="F40" s="232">
        <f>'TABLE-5'!E42</f>
        <v>0</v>
      </c>
      <c r="G40" s="232">
        <f>'TABLE-8'!J40</f>
        <v>0</v>
      </c>
      <c r="H40" s="232">
        <v>0</v>
      </c>
      <c r="I40" s="232">
        <f>'TABLE-5'!F42</f>
        <v>8216</v>
      </c>
      <c r="J40" s="232">
        <f>'TABLE-8'!N40</f>
        <v>0</v>
      </c>
      <c r="K40" s="232">
        <f t="shared" si="3"/>
        <v>0</v>
      </c>
      <c r="L40" s="232">
        <f t="shared" si="11"/>
        <v>12466</v>
      </c>
      <c r="M40" s="232">
        <f t="shared" si="12"/>
        <v>1</v>
      </c>
      <c r="N40" s="232">
        <f t="shared" si="5"/>
        <v>0.008021819348628268</v>
      </c>
    </row>
    <row r="41" spans="1:14" ht="12.75">
      <c r="A41" s="335">
        <v>34</v>
      </c>
      <c r="B41" s="232" t="s">
        <v>216</v>
      </c>
      <c r="C41" s="232">
        <f>'TABLE-5'!D43</f>
        <v>551</v>
      </c>
      <c r="D41" s="232">
        <f>'TABLE-8'!F41</f>
        <v>0</v>
      </c>
      <c r="E41" s="232">
        <f>D41/C41*100</f>
        <v>0</v>
      </c>
      <c r="F41" s="232">
        <f>'TABLE-5'!E43</f>
        <v>1957</v>
      </c>
      <c r="G41" s="232">
        <f>'TABLE-8'!J41</f>
        <v>95</v>
      </c>
      <c r="H41" s="232">
        <f t="shared" si="2"/>
        <v>4.854368932038835</v>
      </c>
      <c r="I41" s="232">
        <f>'TABLE-5'!F43</f>
        <v>0</v>
      </c>
      <c r="J41" s="232">
        <f>'TABLE-8'!N41</f>
        <v>0</v>
      </c>
      <c r="K41" s="232">
        <v>0</v>
      </c>
      <c r="L41" s="232">
        <f t="shared" si="11"/>
        <v>2508</v>
      </c>
      <c r="M41" s="232">
        <f t="shared" si="12"/>
        <v>95</v>
      </c>
      <c r="N41" s="232">
        <f t="shared" si="5"/>
        <v>3.787878787878788</v>
      </c>
    </row>
    <row r="42" spans="1:14" ht="12.75">
      <c r="A42" s="507">
        <v>35</v>
      </c>
      <c r="B42" s="508" t="s">
        <v>358</v>
      </c>
      <c r="C42" s="232">
        <f>'TABLE-5'!D44</f>
        <v>0</v>
      </c>
      <c r="D42" s="232">
        <f>'TABLE-8'!F43</f>
        <v>0</v>
      </c>
      <c r="E42" s="232">
        <v>0</v>
      </c>
      <c r="F42" s="232">
        <f>'TABLE-5'!E44</f>
        <v>142</v>
      </c>
      <c r="G42" s="232">
        <f>'TABLE-8'!J43</f>
        <v>0</v>
      </c>
      <c r="H42" s="232">
        <f t="shared" si="2"/>
        <v>0</v>
      </c>
      <c r="I42" s="232">
        <f>'TABLE-5'!F44</f>
        <v>201</v>
      </c>
      <c r="J42" s="232">
        <f>'TABLE-8'!N43</f>
        <v>0</v>
      </c>
      <c r="K42" s="232">
        <f t="shared" si="3"/>
        <v>0</v>
      </c>
      <c r="L42" s="232">
        <f t="shared" si="11"/>
        <v>343</v>
      </c>
      <c r="M42" s="232">
        <f t="shared" si="12"/>
        <v>0</v>
      </c>
      <c r="N42" s="232">
        <f t="shared" si="5"/>
        <v>0</v>
      </c>
    </row>
    <row r="43" spans="1:14" ht="12.75">
      <c r="A43" s="335">
        <v>36</v>
      </c>
      <c r="B43" s="232" t="s">
        <v>234</v>
      </c>
      <c r="C43" s="232">
        <f>'TABLE-5'!D45</f>
        <v>0</v>
      </c>
      <c r="D43" s="232">
        <f>'TABLE-8'!F43</f>
        <v>0</v>
      </c>
      <c r="E43" s="518">
        <v>0</v>
      </c>
      <c r="F43" s="232">
        <f>'TABLE-5'!E45</f>
        <v>0</v>
      </c>
      <c r="G43" s="232">
        <f>'TABLE-8'!J43</f>
        <v>0</v>
      </c>
      <c r="H43" s="232">
        <v>0</v>
      </c>
      <c r="I43" s="232">
        <f>'TABLE-5'!F45</f>
        <v>170</v>
      </c>
      <c r="J43" s="232">
        <f>'TABLE-8'!N43</f>
        <v>0</v>
      </c>
      <c r="K43" s="232">
        <f t="shared" si="3"/>
        <v>0</v>
      </c>
      <c r="L43" s="232">
        <f t="shared" si="11"/>
        <v>170</v>
      </c>
      <c r="M43" s="232">
        <f t="shared" si="12"/>
        <v>0</v>
      </c>
      <c r="N43" s="232">
        <f t="shared" si="5"/>
        <v>0</v>
      </c>
    </row>
    <row r="44" spans="1:14" ht="12.75">
      <c r="A44" s="335">
        <v>37</v>
      </c>
      <c r="B44" s="232" t="s">
        <v>246</v>
      </c>
      <c r="C44" s="232">
        <f>'TABLE-5'!D46</f>
        <v>390</v>
      </c>
      <c r="D44" s="232">
        <f>'TABLE-8'!F44</f>
        <v>0</v>
      </c>
      <c r="E44" s="232">
        <f aca="true" t="shared" si="13" ref="E44:E50">D44/C44*100</f>
        <v>0</v>
      </c>
      <c r="F44" s="232">
        <f>'TABLE-5'!E46</f>
        <v>845</v>
      </c>
      <c r="G44" s="232">
        <f>'TABLE-8'!J44</f>
        <v>8</v>
      </c>
      <c r="H44" s="232">
        <f t="shared" si="2"/>
        <v>0.9467455621301776</v>
      </c>
      <c r="I44" s="232">
        <f>'TABLE-5'!F46</f>
        <v>399</v>
      </c>
      <c r="J44" s="232">
        <f>'TABLE-8'!N44</f>
        <v>14</v>
      </c>
      <c r="K44" s="232">
        <f t="shared" si="3"/>
        <v>3.508771929824561</v>
      </c>
      <c r="L44" s="232">
        <f t="shared" si="11"/>
        <v>1634</v>
      </c>
      <c r="M44" s="232">
        <f t="shared" si="12"/>
        <v>22</v>
      </c>
      <c r="N44" s="232">
        <f t="shared" si="5"/>
        <v>1.346389228886169</v>
      </c>
    </row>
    <row r="45" spans="1:14" ht="12.75">
      <c r="A45" s="335">
        <v>38</v>
      </c>
      <c r="B45" s="232" t="s">
        <v>25</v>
      </c>
      <c r="C45" s="232">
        <f>'TABLE-5'!D47</f>
        <v>106</v>
      </c>
      <c r="D45" s="232">
        <f>'TABLE-8'!F45</f>
        <v>20</v>
      </c>
      <c r="E45" s="232">
        <f t="shared" si="13"/>
        <v>18.867924528301888</v>
      </c>
      <c r="F45" s="232">
        <f>'TABLE-5'!E47</f>
        <v>770</v>
      </c>
      <c r="G45" s="232">
        <f>'TABLE-8'!J45</f>
        <v>15</v>
      </c>
      <c r="H45" s="232">
        <f t="shared" si="2"/>
        <v>1.948051948051948</v>
      </c>
      <c r="I45" s="232">
        <f>'TABLE-5'!F47</f>
        <v>843</v>
      </c>
      <c r="J45" s="232">
        <f>'TABLE-8'!N45</f>
        <v>48</v>
      </c>
      <c r="K45" s="232">
        <f t="shared" si="3"/>
        <v>5.6939501779359425</v>
      </c>
      <c r="L45" s="232">
        <f t="shared" si="11"/>
        <v>1719</v>
      </c>
      <c r="M45" s="232">
        <f t="shared" si="12"/>
        <v>83</v>
      </c>
      <c r="N45" s="232">
        <f t="shared" si="5"/>
        <v>4.828388598022106</v>
      </c>
    </row>
    <row r="46" spans="1:14" ht="12.75">
      <c r="A46" s="335">
        <v>39</v>
      </c>
      <c r="B46" s="232" t="s">
        <v>220</v>
      </c>
      <c r="C46" s="232">
        <f>'TABLE-5'!D48</f>
        <v>30</v>
      </c>
      <c r="D46" s="232">
        <f>'TABLE-8'!F46</f>
        <v>0</v>
      </c>
      <c r="E46" s="232">
        <f t="shared" si="13"/>
        <v>0</v>
      </c>
      <c r="F46" s="232">
        <f>'TABLE-5'!E48</f>
        <v>13</v>
      </c>
      <c r="G46" s="232">
        <f>'TABLE-8'!J46</f>
        <v>0</v>
      </c>
      <c r="H46" s="232">
        <f t="shared" si="2"/>
        <v>0</v>
      </c>
      <c r="I46" s="232">
        <f>'TABLE-5'!F48</f>
        <v>555</v>
      </c>
      <c r="J46" s="232">
        <f>'TABLE-8'!N46</f>
        <v>0</v>
      </c>
      <c r="K46" s="232">
        <f t="shared" si="3"/>
        <v>0</v>
      </c>
      <c r="L46" s="232">
        <f t="shared" si="11"/>
        <v>598</v>
      </c>
      <c r="M46" s="232">
        <f>D46+G46+J46</f>
        <v>0</v>
      </c>
      <c r="N46" s="232">
        <f>M46/L46*100</f>
        <v>0</v>
      </c>
    </row>
    <row r="47" spans="1:14" ht="12.75">
      <c r="A47" s="335">
        <v>40</v>
      </c>
      <c r="B47" s="232" t="s">
        <v>359</v>
      </c>
      <c r="C47" s="232">
        <f>'TABLE-5'!D49</f>
        <v>4</v>
      </c>
      <c r="D47" s="232">
        <f>'TABLE-8'!F47</f>
        <v>0</v>
      </c>
      <c r="E47" s="232">
        <f t="shared" si="13"/>
        <v>0</v>
      </c>
      <c r="F47" s="232">
        <f>'TABLE-5'!E49</f>
        <v>3</v>
      </c>
      <c r="G47" s="232">
        <f>'TABLE-8'!J47</f>
        <v>0</v>
      </c>
      <c r="H47" s="232">
        <f t="shared" si="2"/>
        <v>0</v>
      </c>
      <c r="I47" s="232">
        <f>'TABLE-5'!F49</f>
        <v>58</v>
      </c>
      <c r="J47" s="232">
        <f>'TABLE-8'!N47</f>
        <v>0</v>
      </c>
      <c r="K47" s="232">
        <f t="shared" si="3"/>
        <v>0</v>
      </c>
      <c r="L47" s="232">
        <f t="shared" si="11"/>
        <v>65</v>
      </c>
      <c r="M47" s="232">
        <f>D47+G47+J47</f>
        <v>0</v>
      </c>
      <c r="N47" s="232">
        <f>M47/L47*100</f>
        <v>0</v>
      </c>
    </row>
    <row r="48" spans="1:14" ht="12.75">
      <c r="A48" s="335">
        <v>41</v>
      </c>
      <c r="B48" s="232" t="s">
        <v>347</v>
      </c>
      <c r="C48" s="232">
        <f>'TABLE-5'!D50</f>
        <v>24169</v>
      </c>
      <c r="D48" s="232">
        <f>'TABLE-8'!F48</f>
        <v>1319</v>
      </c>
      <c r="E48" s="232">
        <f t="shared" si="13"/>
        <v>5.457404112706359</v>
      </c>
      <c r="F48" s="232">
        <f>'TABLE-5'!E50</f>
        <v>2026</v>
      </c>
      <c r="G48" s="232">
        <f>'TABLE-8'!J48</f>
        <v>84</v>
      </c>
      <c r="H48" s="232">
        <f t="shared" si="2"/>
        <v>4.146100691016782</v>
      </c>
      <c r="I48" s="232">
        <f>'TABLE-5'!F50</f>
        <v>333</v>
      </c>
      <c r="J48" s="232">
        <f>'TABLE-8'!N48</f>
        <v>0</v>
      </c>
      <c r="K48" s="232">
        <f t="shared" si="3"/>
        <v>0</v>
      </c>
      <c r="L48" s="232">
        <f t="shared" si="11"/>
        <v>26528</v>
      </c>
      <c r="M48" s="232">
        <f t="shared" si="12"/>
        <v>1403</v>
      </c>
      <c r="N48" s="232">
        <f t="shared" si="5"/>
        <v>5.288751507840772</v>
      </c>
    </row>
    <row r="49" spans="1:14" s="251" customFormat="1" ht="14.25">
      <c r="A49" s="344"/>
      <c r="B49" s="239" t="s">
        <v>222</v>
      </c>
      <c r="C49" s="239">
        <f aca="true" t="shared" si="14" ref="C49:M49">SUM(C35:C48)</f>
        <v>69515</v>
      </c>
      <c r="D49" s="239">
        <f t="shared" si="14"/>
        <v>1641</v>
      </c>
      <c r="E49" s="240">
        <f t="shared" si="13"/>
        <v>2.3606415881464433</v>
      </c>
      <c r="F49" s="239">
        <f t="shared" si="14"/>
        <v>23671</v>
      </c>
      <c r="G49" s="239">
        <f t="shared" si="14"/>
        <v>388</v>
      </c>
      <c r="H49" s="240">
        <f t="shared" si="2"/>
        <v>1.6391364961345105</v>
      </c>
      <c r="I49" s="239">
        <f t="shared" si="14"/>
        <v>159768</v>
      </c>
      <c r="J49" s="239">
        <f t="shared" si="14"/>
        <v>295</v>
      </c>
      <c r="K49" s="240">
        <f t="shared" si="3"/>
        <v>0.18464273196134395</v>
      </c>
      <c r="L49" s="239">
        <f t="shared" si="14"/>
        <v>252954</v>
      </c>
      <c r="M49" s="239">
        <f t="shared" si="14"/>
        <v>2324</v>
      </c>
      <c r="N49" s="240">
        <f t="shared" si="5"/>
        <v>0.918744119484175</v>
      </c>
    </row>
    <row r="50" spans="1:14" s="251" customFormat="1" ht="14.25">
      <c r="A50" s="344"/>
      <c r="B50" s="576" t="s">
        <v>121</v>
      </c>
      <c r="C50" s="239">
        <f aca="true" t="shared" si="15" ref="C50:M50">C25+C34+C49</f>
        <v>1318939</v>
      </c>
      <c r="D50" s="239">
        <f t="shared" si="15"/>
        <v>64762</v>
      </c>
      <c r="E50" s="240">
        <f t="shared" si="13"/>
        <v>4.910158847376565</v>
      </c>
      <c r="F50" s="239">
        <f t="shared" si="15"/>
        <v>519946</v>
      </c>
      <c r="G50" s="239">
        <f t="shared" si="15"/>
        <v>31687</v>
      </c>
      <c r="H50" s="240">
        <f t="shared" si="2"/>
        <v>6.094286714389571</v>
      </c>
      <c r="I50" s="239">
        <f t="shared" si="15"/>
        <v>830739</v>
      </c>
      <c r="J50" s="239">
        <f t="shared" si="15"/>
        <v>52481</v>
      </c>
      <c r="K50" s="240">
        <f t="shared" si="3"/>
        <v>6.317387290111576</v>
      </c>
      <c r="L50" s="239">
        <f t="shared" si="15"/>
        <v>2669624</v>
      </c>
      <c r="M50" s="239">
        <f t="shared" si="15"/>
        <v>148930</v>
      </c>
      <c r="N50" s="240">
        <f t="shared" si="5"/>
        <v>5.5786882347476645</v>
      </c>
    </row>
    <row r="51" spans="1:13" ht="19.5" customHeight="1">
      <c r="A51" s="342"/>
      <c r="B51" s="342"/>
      <c r="C51" s="233"/>
      <c r="D51" s="233" t="s">
        <v>33</v>
      </c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9.5" customHeight="1">
      <c r="A52" s="342"/>
      <c r="B52" s="34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</row>
    <row r="53" spans="1:13" ht="15" customHeight="1">
      <c r="A53" s="342"/>
      <c r="B53" s="34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</row>
    <row r="54" spans="1:14" ht="15.75" customHeight="1">
      <c r="A54" s="572" t="s">
        <v>4</v>
      </c>
      <c r="B54" s="573" t="s">
        <v>5</v>
      </c>
      <c r="C54" s="672" t="s">
        <v>118</v>
      </c>
      <c r="D54" s="661"/>
      <c r="E54" s="565"/>
      <c r="F54" s="672" t="s">
        <v>456</v>
      </c>
      <c r="G54" s="661"/>
      <c r="H54" s="565"/>
      <c r="I54" s="672" t="s">
        <v>60</v>
      </c>
      <c r="J54" s="661"/>
      <c r="K54" s="565"/>
      <c r="L54" s="672" t="s">
        <v>244</v>
      </c>
      <c r="M54" s="661"/>
      <c r="N54" s="575"/>
    </row>
    <row r="55" spans="1:14" ht="12.75">
      <c r="A55" s="562"/>
      <c r="B55" s="562"/>
      <c r="C55" s="566" t="s">
        <v>253</v>
      </c>
      <c r="D55" s="566" t="s">
        <v>229</v>
      </c>
      <c r="E55" s="566" t="s">
        <v>273</v>
      </c>
      <c r="F55" s="566" t="s">
        <v>253</v>
      </c>
      <c r="G55" s="566" t="s">
        <v>229</v>
      </c>
      <c r="H55" s="566" t="s">
        <v>273</v>
      </c>
      <c r="I55" s="566" t="s">
        <v>253</v>
      </c>
      <c r="J55" s="566" t="s">
        <v>229</v>
      </c>
      <c r="K55" s="566" t="s">
        <v>273</v>
      </c>
      <c r="L55" s="566" t="s">
        <v>253</v>
      </c>
      <c r="M55" s="566" t="s">
        <v>229</v>
      </c>
      <c r="N55" s="566" t="s">
        <v>273</v>
      </c>
    </row>
    <row r="56" spans="1:14" ht="15.75" customHeight="1">
      <c r="A56" s="335">
        <v>42</v>
      </c>
      <c r="B56" s="232" t="s">
        <v>263</v>
      </c>
      <c r="C56" s="232">
        <f>'TABLE-5'!D60</f>
        <v>12293</v>
      </c>
      <c r="D56" s="232">
        <f>'TABLE-8'!F56</f>
        <v>2089</v>
      </c>
      <c r="E56" s="232">
        <f aca="true" t="shared" si="16" ref="E56:E71">D56/C56*100</f>
        <v>16.993410884243065</v>
      </c>
      <c r="F56" s="232">
        <f>'TABLE-5'!E60</f>
        <v>866</v>
      </c>
      <c r="G56" s="232">
        <f>'TABLE-8'!J56</f>
        <v>402</v>
      </c>
      <c r="H56" s="232">
        <f aca="true" t="shared" si="17" ref="H56:H71">G56/F56*100</f>
        <v>46.4203233256351</v>
      </c>
      <c r="I56" s="232">
        <f>'TABLE-5'!F60</f>
        <v>1287</v>
      </c>
      <c r="J56" s="232">
        <f>'TABLE-8'!N56</f>
        <v>359</v>
      </c>
      <c r="K56" s="232">
        <f aca="true" t="shared" si="18" ref="K56:K71">J56/I56*100</f>
        <v>27.89432789432789</v>
      </c>
      <c r="L56" s="232">
        <f aca="true" t="shared" si="19" ref="L56:L65">C56+F56+I56</f>
        <v>14446</v>
      </c>
      <c r="M56" s="232">
        <f aca="true" t="shared" si="20" ref="M56:M65">D56+G56+J56</f>
        <v>2850</v>
      </c>
      <c r="N56" s="232">
        <f aca="true" t="shared" si="21" ref="N56:N71">M56/L56*100</f>
        <v>19.728644607503806</v>
      </c>
    </row>
    <row r="57" spans="1:14" ht="15.75" customHeight="1">
      <c r="A57" s="335">
        <v>43</v>
      </c>
      <c r="B57" s="232" t="s">
        <v>77</v>
      </c>
      <c r="C57" s="232">
        <f>'TABLE-5'!D61</f>
        <v>17455</v>
      </c>
      <c r="D57" s="232">
        <f>'TABLE-8'!F57</f>
        <v>1194</v>
      </c>
      <c r="E57" s="232">
        <f t="shared" si="16"/>
        <v>6.840446863362934</v>
      </c>
      <c r="F57" s="232">
        <f>'TABLE-5'!E61</f>
        <v>321</v>
      </c>
      <c r="G57" s="232">
        <f>'TABLE-8'!J57</f>
        <v>99</v>
      </c>
      <c r="H57" s="232">
        <f t="shared" si="17"/>
        <v>30.8411214953271</v>
      </c>
      <c r="I57" s="232">
        <f>'TABLE-5'!F61</f>
        <v>6412</v>
      </c>
      <c r="J57" s="232">
        <f>'TABLE-8'!N57</f>
        <v>373</v>
      </c>
      <c r="K57" s="232">
        <f t="shared" si="18"/>
        <v>5.817217716781036</v>
      </c>
      <c r="L57" s="232">
        <f t="shared" si="19"/>
        <v>24188</v>
      </c>
      <c r="M57" s="232">
        <f t="shared" si="20"/>
        <v>1666</v>
      </c>
      <c r="N57" s="232">
        <f t="shared" si="21"/>
        <v>6.887712915495286</v>
      </c>
    </row>
    <row r="58" spans="1:14" ht="15.75" customHeight="1">
      <c r="A58" s="335">
        <v>44</v>
      </c>
      <c r="B58" s="232" t="s">
        <v>264</v>
      </c>
      <c r="C58" s="232">
        <f>'TABLE-5'!D62</f>
        <v>44072</v>
      </c>
      <c r="D58" s="232">
        <f>'TABLE-8'!F58</f>
        <v>4924</v>
      </c>
      <c r="E58" s="232">
        <f t="shared" si="16"/>
        <v>11.172626611000181</v>
      </c>
      <c r="F58" s="232">
        <f>'TABLE-5'!E62</f>
        <v>5963</v>
      </c>
      <c r="G58" s="232">
        <f>'TABLE-8'!J58</f>
        <v>1314</v>
      </c>
      <c r="H58" s="232">
        <f t="shared" si="17"/>
        <v>22.035887975851082</v>
      </c>
      <c r="I58" s="232">
        <f>'TABLE-5'!F62</f>
        <v>5026</v>
      </c>
      <c r="J58" s="232">
        <f>'TABLE-8'!N58</f>
        <v>481</v>
      </c>
      <c r="K58" s="232">
        <f t="shared" si="18"/>
        <v>9.570234779148429</v>
      </c>
      <c r="L58" s="232">
        <f t="shared" si="19"/>
        <v>55061</v>
      </c>
      <c r="M58" s="232">
        <f t="shared" si="20"/>
        <v>6719</v>
      </c>
      <c r="N58" s="232">
        <f t="shared" si="21"/>
        <v>12.20282958900129</v>
      </c>
    </row>
    <row r="59" spans="1:14" ht="15.75" customHeight="1">
      <c r="A59" s="335">
        <v>45</v>
      </c>
      <c r="B59" s="232" t="s">
        <v>29</v>
      </c>
      <c r="C59" s="232">
        <f>'TABLE-5'!D63</f>
        <v>5070</v>
      </c>
      <c r="D59" s="232">
        <f>'TABLE-8'!F59</f>
        <v>352</v>
      </c>
      <c r="E59" s="232">
        <f t="shared" si="16"/>
        <v>6.942800788954635</v>
      </c>
      <c r="F59" s="232">
        <f>'TABLE-5'!E63</f>
        <v>1053</v>
      </c>
      <c r="G59" s="232">
        <f>'TABLE-8'!J59</f>
        <v>217</v>
      </c>
      <c r="H59" s="232">
        <f t="shared" si="17"/>
        <v>20.60778727445394</v>
      </c>
      <c r="I59" s="232">
        <f>'TABLE-5'!F63</f>
        <v>675</v>
      </c>
      <c r="J59" s="232">
        <f>'TABLE-8'!N59</f>
        <v>78</v>
      </c>
      <c r="K59" s="232">
        <f t="shared" si="18"/>
        <v>11.555555555555555</v>
      </c>
      <c r="L59" s="232">
        <f t="shared" si="19"/>
        <v>6798</v>
      </c>
      <c r="M59" s="232">
        <f t="shared" si="20"/>
        <v>647</v>
      </c>
      <c r="N59" s="232">
        <f t="shared" si="21"/>
        <v>9.51750514857311</v>
      </c>
    </row>
    <row r="60" spans="1:14" ht="15.75" customHeight="1">
      <c r="A60" s="335">
        <v>46</v>
      </c>
      <c r="B60" s="232" t="s">
        <v>230</v>
      </c>
      <c r="C60" s="232">
        <f>'TABLE-5'!D64</f>
        <v>53173</v>
      </c>
      <c r="D60" s="232">
        <f>'TABLE-8'!F60</f>
        <v>2248</v>
      </c>
      <c r="E60" s="232">
        <f t="shared" si="16"/>
        <v>4.22770955184022</v>
      </c>
      <c r="F60" s="232">
        <f>'TABLE-5'!E64</f>
        <v>905</v>
      </c>
      <c r="G60" s="232">
        <f>'TABLE-8'!J60</f>
        <v>271</v>
      </c>
      <c r="H60" s="232">
        <f t="shared" si="17"/>
        <v>29.944751381215468</v>
      </c>
      <c r="I60" s="232">
        <f>'TABLE-5'!F64</f>
        <v>6483</v>
      </c>
      <c r="J60" s="232">
        <f>'TABLE-8'!N60</f>
        <v>409</v>
      </c>
      <c r="K60" s="232">
        <f t="shared" si="18"/>
        <v>6.308807650778961</v>
      </c>
      <c r="L60" s="232">
        <f t="shared" si="19"/>
        <v>60561</v>
      </c>
      <c r="M60" s="232">
        <f t="shared" si="20"/>
        <v>2928</v>
      </c>
      <c r="N60" s="232">
        <f t="shared" si="21"/>
        <v>4.834794669837024</v>
      </c>
    </row>
    <row r="61" spans="1:14" ht="15.75" customHeight="1">
      <c r="A61" s="335">
        <v>47</v>
      </c>
      <c r="B61" s="232" t="s">
        <v>30</v>
      </c>
      <c r="C61" s="232">
        <f>'TABLE-5'!D65</f>
        <v>9090</v>
      </c>
      <c r="D61" s="232">
        <f>'TABLE-8'!F61</f>
        <v>370</v>
      </c>
      <c r="E61" s="232">
        <f t="shared" si="16"/>
        <v>4.07040704070407</v>
      </c>
      <c r="F61" s="232">
        <f>'TABLE-5'!E65</f>
        <v>2825</v>
      </c>
      <c r="G61" s="232">
        <f>'TABLE-8'!J61</f>
        <v>134</v>
      </c>
      <c r="H61" s="232">
        <f t="shared" si="17"/>
        <v>4.7433628318584065</v>
      </c>
      <c r="I61" s="232">
        <f>'TABLE-5'!F65</f>
        <v>311</v>
      </c>
      <c r="J61" s="232">
        <f>'TABLE-8'!N61</f>
        <v>334</v>
      </c>
      <c r="K61" s="232">
        <f t="shared" si="18"/>
        <v>107.39549839228295</v>
      </c>
      <c r="L61" s="232">
        <f t="shared" si="19"/>
        <v>12226</v>
      </c>
      <c r="M61" s="232">
        <f t="shared" si="20"/>
        <v>838</v>
      </c>
      <c r="N61" s="232">
        <f t="shared" si="21"/>
        <v>6.854245051529527</v>
      </c>
    </row>
    <row r="62" spans="1:14" ht="15.75" customHeight="1">
      <c r="A62" s="335">
        <v>48</v>
      </c>
      <c r="B62" s="232" t="s">
        <v>28</v>
      </c>
      <c r="C62" s="232">
        <f>'TABLE-5'!D66</f>
        <v>6584</v>
      </c>
      <c r="D62" s="232">
        <f>'TABLE-8'!F62</f>
        <v>468</v>
      </c>
      <c r="E62" s="232">
        <f t="shared" si="16"/>
        <v>7.108140947752125</v>
      </c>
      <c r="F62" s="232">
        <f>'TABLE-5'!E66</f>
        <v>789</v>
      </c>
      <c r="G62" s="232">
        <f>'TABLE-8'!J62</f>
        <v>264</v>
      </c>
      <c r="H62" s="232">
        <f t="shared" si="17"/>
        <v>33.460076045627375</v>
      </c>
      <c r="I62" s="232">
        <f>'TABLE-5'!F66</f>
        <v>5367</v>
      </c>
      <c r="J62" s="232">
        <f>'TABLE-8'!N62</f>
        <v>910</v>
      </c>
      <c r="K62" s="232">
        <f t="shared" si="18"/>
        <v>16.955468604434508</v>
      </c>
      <c r="L62" s="232">
        <f t="shared" si="19"/>
        <v>12740</v>
      </c>
      <c r="M62" s="232">
        <f t="shared" si="20"/>
        <v>1642</v>
      </c>
      <c r="N62" s="232">
        <f t="shared" si="21"/>
        <v>12.888540031397175</v>
      </c>
    </row>
    <row r="63" spans="1:14" ht="15.75" customHeight="1">
      <c r="A63" s="335">
        <v>49</v>
      </c>
      <c r="B63" s="232" t="s">
        <v>265</v>
      </c>
      <c r="C63" s="232">
        <f>'TABLE-5'!D67</f>
        <v>55640</v>
      </c>
      <c r="D63" s="232">
        <f>'TABLE-8'!F63</f>
        <v>4058</v>
      </c>
      <c r="E63" s="232">
        <f t="shared" si="16"/>
        <v>7.293314162473042</v>
      </c>
      <c r="F63" s="232">
        <f>'TABLE-5'!E67</f>
        <v>1850</v>
      </c>
      <c r="G63" s="232">
        <f>'TABLE-8'!J63</f>
        <v>474</v>
      </c>
      <c r="H63" s="232">
        <f t="shared" si="17"/>
        <v>25.62162162162162</v>
      </c>
      <c r="I63" s="232">
        <f>'TABLE-5'!F67</f>
        <v>12611</v>
      </c>
      <c r="J63" s="232">
        <f>'TABLE-8'!N63</f>
        <v>1973</v>
      </c>
      <c r="K63" s="232">
        <f t="shared" si="18"/>
        <v>15.64507176274681</v>
      </c>
      <c r="L63" s="232">
        <f t="shared" si="19"/>
        <v>70101</v>
      </c>
      <c r="M63" s="232">
        <f t="shared" si="20"/>
        <v>6505</v>
      </c>
      <c r="N63" s="232">
        <f t="shared" si="21"/>
        <v>9.27946819588879</v>
      </c>
    </row>
    <row r="64" spans="1:14" ht="15.75" customHeight="1">
      <c r="A64" s="335">
        <v>50</v>
      </c>
      <c r="B64" s="232" t="s">
        <v>26</v>
      </c>
      <c r="C64" s="232">
        <f>'TABLE-5'!D68</f>
        <v>8096</v>
      </c>
      <c r="D64" s="232">
        <f>'TABLE-8'!F64</f>
        <v>735</v>
      </c>
      <c r="E64" s="232">
        <f t="shared" si="16"/>
        <v>9.078557312252965</v>
      </c>
      <c r="F64" s="232">
        <f>'TABLE-5'!E68</f>
        <v>900</v>
      </c>
      <c r="G64" s="232">
        <f>'TABLE-8'!J64</f>
        <v>20</v>
      </c>
      <c r="H64" s="232">
        <f t="shared" si="17"/>
        <v>2.2222222222222223</v>
      </c>
      <c r="I64" s="232">
        <f>'TABLE-5'!F68</f>
        <v>93</v>
      </c>
      <c r="J64" s="232">
        <f>'TABLE-8'!N64</f>
        <v>128</v>
      </c>
      <c r="K64" s="232">
        <f t="shared" si="18"/>
        <v>137.63440860215056</v>
      </c>
      <c r="L64" s="232">
        <f t="shared" si="19"/>
        <v>9089</v>
      </c>
      <c r="M64" s="232">
        <f t="shared" si="20"/>
        <v>883</v>
      </c>
      <c r="N64" s="232">
        <f t="shared" si="21"/>
        <v>9.71504015843327</v>
      </c>
    </row>
    <row r="65" spans="1:14" ht="15.75" customHeight="1">
      <c r="A65" s="335">
        <v>51</v>
      </c>
      <c r="B65" s="232" t="s">
        <v>27</v>
      </c>
      <c r="C65" s="232">
        <f>'TABLE-5'!D69</f>
        <v>8091</v>
      </c>
      <c r="D65" s="232">
        <f>'TABLE-8'!F65</f>
        <v>360</v>
      </c>
      <c r="E65" s="232">
        <f t="shared" si="16"/>
        <v>4.4493882091212456</v>
      </c>
      <c r="F65" s="232">
        <f>'TABLE-5'!E69</f>
        <v>1035</v>
      </c>
      <c r="G65" s="232">
        <f>'TABLE-8'!J65</f>
        <v>182</v>
      </c>
      <c r="H65" s="232">
        <f t="shared" si="17"/>
        <v>17.584541062801932</v>
      </c>
      <c r="I65" s="232">
        <f>'TABLE-5'!F69</f>
        <v>750</v>
      </c>
      <c r="J65" s="232">
        <f>'TABLE-8'!N65</f>
        <v>10</v>
      </c>
      <c r="K65" s="232">
        <f t="shared" si="18"/>
        <v>1.3333333333333335</v>
      </c>
      <c r="L65" s="232">
        <f t="shared" si="19"/>
        <v>9876</v>
      </c>
      <c r="M65" s="232">
        <f t="shared" si="20"/>
        <v>552</v>
      </c>
      <c r="N65" s="232">
        <f t="shared" si="21"/>
        <v>5.5893074119076545</v>
      </c>
    </row>
    <row r="66" spans="1:14" s="251" customFormat="1" ht="15.75" customHeight="1">
      <c r="A66" s="335"/>
      <c r="B66" s="576" t="s">
        <v>121</v>
      </c>
      <c r="C66" s="239">
        <f aca="true" t="shared" si="22" ref="C66:M66">SUM(C56:C65)</f>
        <v>219564</v>
      </c>
      <c r="D66" s="239">
        <f t="shared" si="22"/>
        <v>16798</v>
      </c>
      <c r="E66" s="239">
        <f t="shared" si="16"/>
        <v>7.650616676686524</v>
      </c>
      <c r="F66" s="239">
        <f t="shared" si="22"/>
        <v>16507</v>
      </c>
      <c r="G66" s="239">
        <f t="shared" si="22"/>
        <v>3377</v>
      </c>
      <c r="H66" s="239">
        <f t="shared" si="17"/>
        <v>20.457987520445872</v>
      </c>
      <c r="I66" s="239">
        <f t="shared" si="22"/>
        <v>39015</v>
      </c>
      <c r="J66" s="239">
        <f t="shared" si="22"/>
        <v>5055</v>
      </c>
      <c r="K66" s="239">
        <f t="shared" si="18"/>
        <v>12.956555171088043</v>
      </c>
      <c r="L66" s="239">
        <f t="shared" si="22"/>
        <v>275086</v>
      </c>
      <c r="M66" s="239">
        <f t="shared" si="22"/>
        <v>25230</v>
      </c>
      <c r="N66" s="239">
        <f t="shared" si="21"/>
        <v>9.171677220941815</v>
      </c>
    </row>
    <row r="67" spans="1:14" ht="15.75" customHeight="1">
      <c r="A67" s="335"/>
      <c r="B67" s="124" t="s">
        <v>33</v>
      </c>
      <c r="C67" s="232" t="s">
        <v>33</v>
      </c>
      <c r="D67" s="232" t="s">
        <v>33</v>
      </c>
      <c r="E67" s="232" t="s">
        <v>33</v>
      </c>
      <c r="F67" s="232" t="s">
        <v>33</v>
      </c>
      <c r="G67" s="232" t="s">
        <v>33</v>
      </c>
      <c r="H67" s="518" t="s">
        <v>33</v>
      </c>
      <c r="I67" s="232">
        <f>'TABLE-5'!F71</f>
        <v>0</v>
      </c>
      <c r="J67" s="232" t="s">
        <v>33</v>
      </c>
      <c r="K67" s="518" t="s">
        <v>33</v>
      </c>
      <c r="L67" s="232"/>
      <c r="M67" s="232" t="s">
        <v>33</v>
      </c>
      <c r="N67" s="518" t="s">
        <v>33</v>
      </c>
    </row>
    <row r="68" spans="1:14" ht="15.75" customHeight="1">
      <c r="A68" s="335">
        <v>52</v>
      </c>
      <c r="B68" s="232" t="s">
        <v>31</v>
      </c>
      <c r="C68" s="232">
        <f>'TABLE-5'!D72</f>
        <v>392611</v>
      </c>
      <c r="D68" s="232">
        <f>'TABLE-8'!F68</f>
        <v>18261</v>
      </c>
      <c r="E68" s="232">
        <f t="shared" si="16"/>
        <v>4.65116871407067</v>
      </c>
      <c r="F68" s="232">
        <f>'TABLE-5'!E72</f>
        <v>0</v>
      </c>
      <c r="G68" s="232">
        <f>'TABLE-8'!J68</f>
        <v>0</v>
      </c>
      <c r="H68" s="518">
        <v>0</v>
      </c>
      <c r="I68" s="232">
        <f>'TABLE-5'!F72</f>
        <v>19738</v>
      </c>
      <c r="J68" s="232">
        <f>'TABLE-8'!N68</f>
        <v>0</v>
      </c>
      <c r="K68" s="232">
        <f t="shared" si="18"/>
        <v>0</v>
      </c>
      <c r="L68" s="232">
        <f>C68+F68+I68</f>
        <v>412349</v>
      </c>
      <c r="M68" s="232">
        <f>D68+G68+J68</f>
        <v>18261</v>
      </c>
      <c r="N68" s="232">
        <f t="shared" si="21"/>
        <v>4.428530201358559</v>
      </c>
    </row>
    <row r="69" spans="1:14" ht="15.75" customHeight="1">
      <c r="A69" s="335">
        <v>53</v>
      </c>
      <c r="B69" s="232" t="s">
        <v>129</v>
      </c>
      <c r="C69" s="232">
        <f>'TABLE-5'!D73</f>
        <v>147442</v>
      </c>
      <c r="D69" s="232">
        <f>'TABLE-8'!F69</f>
        <v>0</v>
      </c>
      <c r="E69" s="232">
        <f t="shared" si="16"/>
        <v>0</v>
      </c>
      <c r="F69" s="232">
        <f>'TABLE-5'!E73</f>
        <v>0</v>
      </c>
      <c r="G69" s="232">
        <f>'TABLE-8'!J69</f>
        <v>0</v>
      </c>
      <c r="H69" s="232">
        <v>0</v>
      </c>
      <c r="I69" s="232">
        <f>'TABLE-5'!F73</f>
        <v>1039</v>
      </c>
      <c r="J69" s="232">
        <f>'TABLE-8'!N69</f>
        <v>0</v>
      </c>
      <c r="K69" s="232">
        <f t="shared" si="18"/>
        <v>0</v>
      </c>
      <c r="L69" s="232">
        <f>C69+F69+I69</f>
        <v>148481</v>
      </c>
      <c r="M69" s="232">
        <f>D69+G69+J69</f>
        <v>0</v>
      </c>
      <c r="N69" s="232">
        <f t="shared" si="21"/>
        <v>0</v>
      </c>
    </row>
    <row r="70" spans="1:14" s="252" customFormat="1" ht="15.75" customHeight="1">
      <c r="A70" s="576"/>
      <c r="B70" s="576" t="s">
        <v>121</v>
      </c>
      <c r="C70" s="239">
        <f>SUM(C68:C69)</f>
        <v>540053</v>
      </c>
      <c r="D70" s="239">
        <f aca="true" t="shared" si="23" ref="D70:M70">SUM(D68:D69)</f>
        <v>18261</v>
      </c>
      <c r="E70" s="239">
        <f t="shared" si="16"/>
        <v>3.381334794918277</v>
      </c>
      <c r="F70" s="239">
        <f t="shared" si="23"/>
        <v>0</v>
      </c>
      <c r="G70" s="239">
        <f t="shared" si="23"/>
        <v>0</v>
      </c>
      <c r="H70" s="239">
        <v>0</v>
      </c>
      <c r="I70" s="239">
        <f t="shared" si="23"/>
        <v>20777</v>
      </c>
      <c r="J70" s="239">
        <f t="shared" si="23"/>
        <v>0</v>
      </c>
      <c r="K70" s="239">
        <f t="shared" si="18"/>
        <v>0</v>
      </c>
      <c r="L70" s="239">
        <f t="shared" si="23"/>
        <v>560830</v>
      </c>
      <c r="M70" s="239">
        <f t="shared" si="23"/>
        <v>18261</v>
      </c>
      <c r="N70" s="239">
        <f t="shared" si="21"/>
        <v>3.256066900843393</v>
      </c>
    </row>
    <row r="71" spans="1:14" s="252" customFormat="1" ht="15.75" customHeight="1">
      <c r="A71" s="576"/>
      <c r="B71" s="576" t="s">
        <v>32</v>
      </c>
      <c r="C71" s="239">
        <f>C50+C66+C70</f>
        <v>2078556</v>
      </c>
      <c r="D71" s="239">
        <f>'TABLE-8'!F71</f>
        <v>99821</v>
      </c>
      <c r="E71" s="239">
        <f t="shared" si="16"/>
        <v>4.80242052655786</v>
      </c>
      <c r="F71" s="239">
        <f>F50+F66+F70</f>
        <v>536453</v>
      </c>
      <c r="G71" s="239">
        <f>'TABLE-8'!J71</f>
        <v>35064</v>
      </c>
      <c r="H71" s="239">
        <f t="shared" si="17"/>
        <v>6.536266923663396</v>
      </c>
      <c r="I71" s="239">
        <f>I50+I66+I70</f>
        <v>890531</v>
      </c>
      <c r="J71" s="239">
        <f>J50+J66+J70</f>
        <v>57536</v>
      </c>
      <c r="K71" s="239">
        <f t="shared" si="18"/>
        <v>6.460864360701649</v>
      </c>
      <c r="L71" s="239">
        <f>L50+L66+L70</f>
        <v>3505540</v>
      </c>
      <c r="M71" s="239">
        <f>M50+M66+M70</f>
        <v>192421</v>
      </c>
      <c r="N71" s="239">
        <f t="shared" si="21"/>
        <v>5.489054468070539</v>
      </c>
    </row>
    <row r="72" spans="1:14" s="251" customFormat="1" ht="15.75" customHeight="1">
      <c r="A72" s="344"/>
      <c r="B72" s="344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345"/>
    </row>
    <row r="73" spans="1:14" ht="15.75" customHeight="1">
      <c r="A73" s="335"/>
      <c r="B73" s="346" t="s">
        <v>257</v>
      </c>
      <c r="C73" s="232"/>
      <c r="D73" s="314">
        <f>(D71/C71)*100</f>
        <v>4.80242052655786</v>
      </c>
      <c r="E73" s="314"/>
      <c r="F73" s="232"/>
      <c r="G73" s="314">
        <f>(G71/F71)*100</f>
        <v>6.536266923663396</v>
      </c>
      <c r="H73" s="314"/>
      <c r="I73" s="232"/>
      <c r="J73" s="314">
        <f>(J71/I71)*100</f>
        <v>6.460864360701649</v>
      </c>
      <c r="K73" s="314"/>
      <c r="L73" s="232"/>
      <c r="M73" s="314">
        <f>(M71/L71)*100</f>
        <v>5.489054468070539</v>
      </c>
      <c r="N73" s="334"/>
    </row>
  </sheetData>
  <mergeCells count="8">
    <mergeCell ref="C54:D54"/>
    <mergeCell ref="F54:G54"/>
    <mergeCell ref="I54:J54"/>
    <mergeCell ref="L54:M54"/>
    <mergeCell ref="C4:D4"/>
    <mergeCell ref="F4:G4"/>
    <mergeCell ref="I4:J4"/>
    <mergeCell ref="L4:M4"/>
  </mergeCells>
  <printOptions gridLines="1" horizontalCentered="1"/>
  <pageMargins left="0.75" right="0.75" top="0.42" bottom="0.45" header="0.35" footer="0.3"/>
  <pageSetup blackAndWhite="1" horizontalDpi="300" verticalDpi="300" orientation="landscape" paperSize="9" scale="80" r:id="rId2"/>
  <rowBreaks count="1" manualBreakCount="1">
    <brk id="5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M1">
      <selection activeCell="C36" sqref="C36"/>
    </sheetView>
  </sheetViews>
  <sheetFormatPr defaultColWidth="9.140625" defaultRowHeight="12.75"/>
  <cols>
    <col min="1" max="1" width="3.7109375" style="143" customWidth="1"/>
    <col min="2" max="2" width="21.00390625" style="143" bestFit="1" customWidth="1"/>
    <col min="3" max="3" width="7.57421875" style="153" customWidth="1"/>
    <col min="4" max="5" width="7.57421875" style="125" customWidth="1"/>
    <col min="6" max="6" width="7.57421875" style="153" customWidth="1"/>
    <col min="7" max="8" width="7.57421875" style="125" customWidth="1"/>
    <col min="9" max="9" width="7.57421875" style="153" customWidth="1"/>
    <col min="10" max="10" width="7.57421875" style="125" customWidth="1"/>
    <col min="11" max="11" width="7.57421875" style="568" customWidth="1"/>
    <col min="12" max="12" width="7.57421875" style="153" customWidth="1"/>
    <col min="13" max="20" width="7.57421875" style="125" customWidth="1"/>
    <col min="21" max="21" width="7.57421875" style="153" customWidth="1"/>
    <col min="22" max="23" width="7.57421875" style="125" customWidth="1"/>
  </cols>
  <sheetData>
    <row r="1" spans="1:22" ht="18" customHeight="1">
      <c r="A1" s="145"/>
      <c r="B1" s="145"/>
      <c r="C1" s="188"/>
      <c r="D1" s="233"/>
      <c r="E1" s="233"/>
      <c r="F1" s="188"/>
      <c r="G1" s="233"/>
      <c r="H1" s="233"/>
      <c r="I1" s="188"/>
      <c r="J1" s="233"/>
      <c r="K1" s="233"/>
      <c r="L1" s="188"/>
      <c r="M1" s="233"/>
      <c r="N1" s="233"/>
      <c r="O1" s="233"/>
      <c r="P1" s="233"/>
      <c r="Q1" s="233"/>
      <c r="R1" s="233"/>
      <c r="S1" s="233"/>
      <c r="T1" s="233"/>
      <c r="U1" s="188"/>
      <c r="V1" s="233"/>
    </row>
    <row r="2" spans="1:22" ht="18" customHeight="1">
      <c r="A2" s="146"/>
      <c r="B2" s="146"/>
      <c r="C2" s="188"/>
      <c r="D2" s="233"/>
      <c r="E2" s="233"/>
      <c r="F2" s="188"/>
      <c r="G2" s="233"/>
      <c r="H2" s="233"/>
      <c r="I2" s="188"/>
      <c r="J2" s="233"/>
      <c r="K2" s="233"/>
      <c r="L2" s="188"/>
      <c r="M2" s="233"/>
      <c r="N2" s="233"/>
      <c r="O2" s="233"/>
      <c r="P2" s="233"/>
      <c r="Q2" s="233"/>
      <c r="R2" s="233"/>
      <c r="S2" s="233"/>
      <c r="T2" s="233"/>
      <c r="U2" s="188"/>
      <c r="V2" s="233"/>
    </row>
    <row r="3" spans="1:22" ht="18" customHeight="1">
      <c r="A3" s="145"/>
      <c r="B3" s="145"/>
      <c r="C3" s="188"/>
      <c r="D3" s="233"/>
      <c r="E3" s="233"/>
      <c r="F3" s="188"/>
      <c r="G3" s="233"/>
      <c r="H3" s="233"/>
      <c r="I3" s="188"/>
      <c r="J3" s="233"/>
      <c r="K3" s="233"/>
      <c r="L3" s="188"/>
      <c r="M3" s="233"/>
      <c r="N3" s="233"/>
      <c r="O3" s="233"/>
      <c r="P3" s="233"/>
      <c r="Q3" s="233"/>
      <c r="R3" s="233"/>
      <c r="S3" s="233"/>
      <c r="T3" s="233"/>
      <c r="U3" s="188"/>
      <c r="V3" s="233"/>
    </row>
    <row r="4" spans="1:23" ht="15" customHeight="1">
      <c r="A4" s="149" t="s">
        <v>4</v>
      </c>
      <c r="B4" s="214" t="s">
        <v>5</v>
      </c>
      <c r="C4" s="712" t="s">
        <v>200</v>
      </c>
      <c r="D4" s="713"/>
      <c r="E4" s="565"/>
      <c r="F4" s="712" t="s">
        <v>201</v>
      </c>
      <c r="G4" s="713"/>
      <c r="H4" s="565"/>
      <c r="I4" s="712" t="s">
        <v>202</v>
      </c>
      <c r="J4" s="713"/>
      <c r="K4" s="565"/>
      <c r="L4" s="712" t="s">
        <v>191</v>
      </c>
      <c r="M4" s="713"/>
      <c r="N4" s="565"/>
      <c r="O4" s="664" t="s">
        <v>254</v>
      </c>
      <c r="P4" s="711"/>
      <c r="Q4" s="569"/>
      <c r="R4" s="712" t="s">
        <v>255</v>
      </c>
      <c r="S4" s="713"/>
      <c r="T4" s="565"/>
      <c r="U4" s="662" t="s">
        <v>203</v>
      </c>
      <c r="V4" s="663"/>
      <c r="W4" s="570"/>
    </row>
    <row r="5" spans="1:23" ht="12.75">
      <c r="A5" s="150"/>
      <c r="B5" s="150"/>
      <c r="C5" s="215" t="s">
        <v>253</v>
      </c>
      <c r="D5" s="566" t="s">
        <v>229</v>
      </c>
      <c r="E5" s="566" t="s">
        <v>273</v>
      </c>
      <c r="F5" s="215" t="s">
        <v>253</v>
      </c>
      <c r="G5" s="566" t="s">
        <v>229</v>
      </c>
      <c r="H5" s="566" t="s">
        <v>272</v>
      </c>
      <c r="I5" s="215" t="s">
        <v>253</v>
      </c>
      <c r="J5" s="566" t="s">
        <v>229</v>
      </c>
      <c r="K5" s="566" t="s">
        <v>272</v>
      </c>
      <c r="L5" s="215" t="s">
        <v>253</v>
      </c>
      <c r="M5" s="566" t="s">
        <v>229</v>
      </c>
      <c r="N5" s="566" t="s">
        <v>272</v>
      </c>
      <c r="O5" s="566" t="s">
        <v>253</v>
      </c>
      <c r="P5" s="566" t="s">
        <v>229</v>
      </c>
      <c r="Q5" s="566" t="s">
        <v>272</v>
      </c>
      <c r="R5" s="566" t="s">
        <v>253</v>
      </c>
      <c r="S5" s="566" t="s">
        <v>229</v>
      </c>
      <c r="T5" s="566" t="s">
        <v>272</v>
      </c>
      <c r="U5" s="215" t="s">
        <v>253</v>
      </c>
      <c r="V5" s="566" t="s">
        <v>229</v>
      </c>
      <c r="W5" s="566" t="s">
        <v>272</v>
      </c>
    </row>
    <row r="6" spans="1:23" s="124" customFormat="1" ht="13.5" customHeight="1">
      <c r="A6" s="151">
        <v>1</v>
      </c>
      <c r="B6" s="189" t="s">
        <v>7</v>
      </c>
      <c r="C6" s="189">
        <v>5599</v>
      </c>
      <c r="D6" s="508">
        <f>'TABLE-8-1'!F6</f>
        <v>1577</v>
      </c>
      <c r="E6" s="508">
        <f>D6/C6*100</f>
        <v>28.16574388283622</v>
      </c>
      <c r="F6" s="189">
        <v>732</v>
      </c>
      <c r="G6" s="508">
        <f>'TABLE-8-1'!J6</f>
        <v>248</v>
      </c>
      <c r="H6" s="508">
        <f>G6/F6*100</f>
        <v>33.87978142076503</v>
      </c>
      <c r="I6" s="189">
        <v>1892</v>
      </c>
      <c r="J6" s="508">
        <f>'TABLE-8-1'!N6</f>
        <v>534</v>
      </c>
      <c r="K6" s="508">
        <f>J6/I6*100</f>
        <v>28.224101479915433</v>
      </c>
      <c r="L6" s="189">
        <v>818</v>
      </c>
      <c r="M6" s="508">
        <f>'TABLE-8-II'!J6</f>
        <v>242</v>
      </c>
      <c r="N6" s="508">
        <f>M6/L6*100</f>
        <v>29.584352078239608</v>
      </c>
      <c r="O6" s="586" t="e">
        <f>#REF!</f>
        <v>#REF!</v>
      </c>
      <c r="P6" s="508">
        <f>'TABLE-8-II'!N6</f>
        <v>41</v>
      </c>
      <c r="Q6" s="508" t="e">
        <f aca="true" t="shared" si="0" ref="Q6:Q12">P6/O6*100</f>
        <v>#REF!</v>
      </c>
      <c r="R6" s="508" t="e">
        <f>#REF!</f>
        <v>#REF!</v>
      </c>
      <c r="S6" s="508">
        <f>'TABLE-8-II'!R6</f>
        <v>96</v>
      </c>
      <c r="T6" s="508" t="e">
        <f aca="true" t="shared" si="1" ref="T6:T12">S6/R6*100</f>
        <v>#REF!</v>
      </c>
      <c r="U6" s="189">
        <v>704</v>
      </c>
      <c r="V6" s="508">
        <f>'TABLE-8-II'!F6</f>
        <v>301</v>
      </c>
      <c r="W6" s="508">
        <f aca="true" t="shared" si="2" ref="W6:W12">V6/U6*100</f>
        <v>42.75568181818182</v>
      </c>
    </row>
    <row r="7" spans="1:23" s="124" customFormat="1" ht="13.5" customHeight="1">
      <c r="A7" s="151">
        <v>2</v>
      </c>
      <c r="B7" s="189" t="s">
        <v>8</v>
      </c>
      <c r="C7" s="189">
        <v>83</v>
      </c>
      <c r="D7" s="508">
        <f>'TABLE-8-1'!F7</f>
        <v>38</v>
      </c>
      <c r="E7" s="508">
        <f aca="true" t="shared" si="3" ref="E7:E43">D7/C7*100</f>
        <v>45.78313253012048</v>
      </c>
      <c r="F7" s="189">
        <v>0</v>
      </c>
      <c r="G7" s="508">
        <f>'TABLE-8-1'!J7</f>
        <v>0</v>
      </c>
      <c r="H7" s="508">
        <v>0</v>
      </c>
      <c r="I7" s="189">
        <v>0</v>
      </c>
      <c r="J7" s="508">
        <f>'TABLE-8-1'!N7</f>
        <v>0</v>
      </c>
      <c r="K7" s="508">
        <v>0</v>
      </c>
      <c r="L7" s="189">
        <v>45</v>
      </c>
      <c r="M7" s="508">
        <f>'TABLE-8-II'!J7</f>
        <v>5</v>
      </c>
      <c r="N7" s="508">
        <f aca="true" t="shared" si="4" ref="N7:N50">M7/L7*100</f>
        <v>11.11111111111111</v>
      </c>
      <c r="O7" s="586" t="e">
        <f>#REF!</f>
        <v>#REF!</v>
      </c>
      <c r="P7" s="508">
        <f>'TABLE-8-II'!N7</f>
        <v>1</v>
      </c>
      <c r="Q7" s="508" t="e">
        <f t="shared" si="0"/>
        <v>#REF!</v>
      </c>
      <c r="R7" s="508" t="e">
        <f>#REF!</f>
        <v>#REF!</v>
      </c>
      <c r="S7" s="508">
        <f>'TABLE-8-II'!R7</f>
        <v>1</v>
      </c>
      <c r="T7" s="508" t="e">
        <f t="shared" si="1"/>
        <v>#REF!</v>
      </c>
      <c r="U7" s="189">
        <v>9</v>
      </c>
      <c r="V7" s="508">
        <f>'TABLE-8-II'!F7</f>
        <v>9</v>
      </c>
      <c r="W7" s="508">
        <f t="shared" si="2"/>
        <v>100</v>
      </c>
    </row>
    <row r="8" spans="1:23" ht="13.5" customHeight="1">
      <c r="A8" s="151">
        <v>3</v>
      </c>
      <c r="B8" s="189" t="s">
        <v>9</v>
      </c>
      <c r="C8" s="189">
        <v>1416</v>
      </c>
      <c r="D8" s="508">
        <f>'TABLE-8-1'!F8</f>
        <v>579</v>
      </c>
      <c r="E8" s="508">
        <f t="shared" si="3"/>
        <v>40.88983050847458</v>
      </c>
      <c r="F8" s="189">
        <v>408</v>
      </c>
      <c r="G8" s="508">
        <f>'TABLE-8-1'!J8</f>
        <v>55</v>
      </c>
      <c r="H8" s="508">
        <v>0</v>
      </c>
      <c r="I8" s="189">
        <v>332</v>
      </c>
      <c r="J8" s="508">
        <f>'TABLE-8-1'!N8</f>
        <v>95</v>
      </c>
      <c r="K8" s="508">
        <v>0</v>
      </c>
      <c r="L8" s="189">
        <v>208</v>
      </c>
      <c r="M8" s="508">
        <f>'TABLE-8-II'!J8</f>
        <v>95</v>
      </c>
      <c r="N8" s="508">
        <f t="shared" si="4"/>
        <v>45.67307692307692</v>
      </c>
      <c r="O8" s="586" t="e">
        <f>#REF!</f>
        <v>#REF!</v>
      </c>
      <c r="P8" s="508">
        <f>'TABLE-8-II'!N8</f>
        <v>17</v>
      </c>
      <c r="Q8" s="508" t="e">
        <f t="shared" si="0"/>
        <v>#REF!</v>
      </c>
      <c r="R8" s="508" t="e">
        <f>#REF!</f>
        <v>#REF!</v>
      </c>
      <c r="S8" s="508">
        <f>'TABLE-8-II'!R8</f>
        <v>67</v>
      </c>
      <c r="T8" s="508" t="e">
        <f t="shared" si="1"/>
        <v>#REF!</v>
      </c>
      <c r="U8" s="189">
        <v>284</v>
      </c>
      <c r="V8" s="508">
        <f>'TABLE-8-II'!F8</f>
        <v>16</v>
      </c>
      <c r="W8" s="508">
        <v>0</v>
      </c>
    </row>
    <row r="9" spans="1:23" ht="13.5" customHeight="1">
      <c r="A9" s="151">
        <v>4</v>
      </c>
      <c r="B9" s="189" t="s">
        <v>10</v>
      </c>
      <c r="C9" s="189">
        <v>7695</v>
      </c>
      <c r="D9" s="508">
        <f>'TABLE-8-1'!F9</f>
        <v>2357</v>
      </c>
      <c r="E9" s="508">
        <f t="shared" si="3"/>
        <v>30.630279402209226</v>
      </c>
      <c r="F9" s="189">
        <v>1392</v>
      </c>
      <c r="G9" s="508">
        <f>'TABLE-8-1'!J9</f>
        <v>111</v>
      </c>
      <c r="H9" s="508">
        <f>G9/F9*100</f>
        <v>7.974137931034483</v>
      </c>
      <c r="I9" s="189">
        <v>3317</v>
      </c>
      <c r="J9" s="508">
        <f>'TABLE-8-1'!N9</f>
        <v>921</v>
      </c>
      <c r="K9" s="508">
        <f>J9/I9*100</f>
        <v>27.766053662948448</v>
      </c>
      <c r="L9" s="189">
        <v>2011</v>
      </c>
      <c r="M9" s="508">
        <f>'TABLE-8-II'!J9</f>
        <v>586</v>
      </c>
      <c r="N9" s="508">
        <f t="shared" si="4"/>
        <v>29.139731476877174</v>
      </c>
      <c r="O9" s="586" t="e">
        <f>#REF!</f>
        <v>#REF!</v>
      </c>
      <c r="P9" s="508">
        <f>'TABLE-8-II'!N9</f>
        <v>95</v>
      </c>
      <c r="Q9" s="508" t="e">
        <f t="shared" si="0"/>
        <v>#REF!</v>
      </c>
      <c r="R9" s="508" t="e">
        <f>#REF!</f>
        <v>#REF!</v>
      </c>
      <c r="S9" s="508">
        <f>'TABLE-8-II'!R9</f>
        <v>70</v>
      </c>
      <c r="T9" s="508" t="e">
        <f t="shared" si="1"/>
        <v>#REF!</v>
      </c>
      <c r="U9" s="189">
        <v>387</v>
      </c>
      <c r="V9" s="508">
        <f>'TABLE-8-II'!F9</f>
        <v>47</v>
      </c>
      <c r="W9" s="508">
        <f t="shared" si="2"/>
        <v>12.144702842377262</v>
      </c>
    </row>
    <row r="10" spans="1:23" ht="13.5" customHeight="1">
      <c r="A10" s="151">
        <v>5</v>
      </c>
      <c r="B10" s="189" t="s">
        <v>11</v>
      </c>
      <c r="C10" s="189">
        <v>2102</v>
      </c>
      <c r="D10" s="508">
        <f>'TABLE-8-1'!F10</f>
        <v>839</v>
      </c>
      <c r="E10" s="508">
        <f t="shared" si="3"/>
        <v>39.914367269267366</v>
      </c>
      <c r="F10" s="189">
        <v>1036</v>
      </c>
      <c r="G10" s="508">
        <f>'TABLE-8-1'!J10</f>
        <v>224</v>
      </c>
      <c r="H10" s="508">
        <f>G10/F10*100</f>
        <v>21.62162162162162</v>
      </c>
      <c r="I10" s="189">
        <v>290</v>
      </c>
      <c r="J10" s="508">
        <f>'TABLE-8-1'!N10</f>
        <v>67</v>
      </c>
      <c r="K10" s="508">
        <v>0</v>
      </c>
      <c r="L10" s="189">
        <v>228</v>
      </c>
      <c r="M10" s="508">
        <f>'TABLE-8-II'!J10</f>
        <v>101</v>
      </c>
      <c r="N10" s="508">
        <f t="shared" si="4"/>
        <v>44.29824561403509</v>
      </c>
      <c r="O10" s="586" t="e">
        <f>#REF!</f>
        <v>#REF!</v>
      </c>
      <c r="P10" s="508">
        <f>'TABLE-8-II'!N10</f>
        <v>11</v>
      </c>
      <c r="Q10" s="508" t="e">
        <f t="shared" si="0"/>
        <v>#REF!</v>
      </c>
      <c r="R10" s="508" t="e">
        <f>#REF!</f>
        <v>#REF!</v>
      </c>
      <c r="S10" s="508">
        <f>'TABLE-8-II'!R10</f>
        <v>57</v>
      </c>
      <c r="T10" s="508" t="e">
        <f t="shared" si="1"/>
        <v>#REF!</v>
      </c>
      <c r="U10" s="189">
        <v>496</v>
      </c>
      <c r="V10" s="508">
        <f>'TABLE-8-II'!F10</f>
        <v>52</v>
      </c>
      <c r="W10" s="508">
        <f t="shared" si="2"/>
        <v>10.483870967741936</v>
      </c>
    </row>
    <row r="11" spans="1:23" ht="13.5" customHeight="1">
      <c r="A11" s="151">
        <v>6</v>
      </c>
      <c r="B11" s="189" t="s">
        <v>12</v>
      </c>
      <c r="C11" s="189">
        <v>1151</v>
      </c>
      <c r="D11" s="508">
        <f>'TABLE-8-1'!F11</f>
        <v>483</v>
      </c>
      <c r="E11" s="508">
        <v>0</v>
      </c>
      <c r="F11" s="189">
        <v>103</v>
      </c>
      <c r="G11" s="508">
        <f>'TABLE-8-1'!J11</f>
        <v>15</v>
      </c>
      <c r="H11" s="508">
        <v>0</v>
      </c>
      <c r="I11" s="189">
        <v>93</v>
      </c>
      <c r="J11" s="508">
        <f>'TABLE-8-1'!N11</f>
        <v>28</v>
      </c>
      <c r="K11" s="508">
        <v>0</v>
      </c>
      <c r="L11" s="189">
        <v>151</v>
      </c>
      <c r="M11" s="508">
        <f>'TABLE-8-II'!J11</f>
        <v>89</v>
      </c>
      <c r="N11" s="508">
        <v>0</v>
      </c>
      <c r="O11" s="586" t="e">
        <f>#REF!</f>
        <v>#REF!</v>
      </c>
      <c r="P11" s="508">
        <f>'TABLE-8-II'!N11</f>
        <v>26</v>
      </c>
      <c r="Q11" s="508" t="e">
        <f t="shared" si="0"/>
        <v>#REF!</v>
      </c>
      <c r="R11" s="508" t="e">
        <f>#REF!</f>
        <v>#REF!</v>
      </c>
      <c r="S11" s="508">
        <f>'TABLE-8-II'!R11</f>
        <v>15</v>
      </c>
      <c r="T11" s="508" t="e">
        <f t="shared" si="1"/>
        <v>#REF!</v>
      </c>
      <c r="U11" s="189">
        <v>38</v>
      </c>
      <c r="V11" s="508">
        <f>'TABLE-8-II'!F11</f>
        <v>10</v>
      </c>
      <c r="W11" s="508">
        <v>0</v>
      </c>
    </row>
    <row r="12" spans="1:23" ht="13.5" customHeight="1">
      <c r="A12" s="151">
        <v>7</v>
      </c>
      <c r="B12" s="189" t="s">
        <v>13</v>
      </c>
      <c r="C12" s="189">
        <v>11428</v>
      </c>
      <c r="D12" s="508">
        <f>'TABLE-8-1'!F12</f>
        <v>3654</v>
      </c>
      <c r="E12" s="508">
        <f t="shared" si="3"/>
        <v>31.974098704935244</v>
      </c>
      <c r="F12" s="189">
        <v>3829</v>
      </c>
      <c r="G12" s="508">
        <f>'TABLE-8-1'!J12</f>
        <v>596</v>
      </c>
      <c r="H12" s="508">
        <f>G12/F12*100</f>
        <v>15.5654217811439</v>
      </c>
      <c r="I12" s="189">
        <v>2868</v>
      </c>
      <c r="J12" s="508">
        <f>'TABLE-8-1'!N12</f>
        <v>469</v>
      </c>
      <c r="K12" s="508">
        <f>J12/I12*100</f>
        <v>16.352859135285915</v>
      </c>
      <c r="L12" s="189">
        <v>2102</v>
      </c>
      <c r="M12" s="508">
        <f>'TABLE-8-II'!J12</f>
        <v>618</v>
      </c>
      <c r="N12" s="508">
        <f t="shared" si="4"/>
        <v>29.400570884871552</v>
      </c>
      <c r="O12" s="586" t="e">
        <f>#REF!</f>
        <v>#REF!</v>
      </c>
      <c r="P12" s="508">
        <f>'TABLE-8-II'!N12</f>
        <v>208</v>
      </c>
      <c r="Q12" s="508" t="e">
        <f t="shared" si="0"/>
        <v>#REF!</v>
      </c>
      <c r="R12" s="508" t="e">
        <f>#REF!</f>
        <v>#REF!</v>
      </c>
      <c r="S12" s="508">
        <f>'TABLE-8-II'!R12</f>
        <v>291</v>
      </c>
      <c r="T12" s="508" t="e">
        <f t="shared" si="1"/>
        <v>#REF!</v>
      </c>
      <c r="U12" s="189">
        <v>2509</v>
      </c>
      <c r="V12" s="508">
        <f>'TABLE-8-II'!F12</f>
        <v>529</v>
      </c>
      <c r="W12" s="508">
        <f t="shared" si="2"/>
        <v>21.084097249900356</v>
      </c>
    </row>
    <row r="13" spans="1:23" ht="13.5" customHeight="1">
      <c r="A13" s="151">
        <v>8</v>
      </c>
      <c r="B13" s="189" t="s">
        <v>159</v>
      </c>
      <c r="C13" s="189">
        <v>259</v>
      </c>
      <c r="D13" s="508">
        <f>'TABLE-8-1'!F13</f>
        <v>190</v>
      </c>
      <c r="E13" s="508">
        <f t="shared" si="3"/>
        <v>73.35907335907336</v>
      </c>
      <c r="F13" s="189">
        <v>0</v>
      </c>
      <c r="G13" s="508">
        <f>'TABLE-8-1'!J13</f>
        <v>0</v>
      </c>
      <c r="H13" s="508">
        <v>0</v>
      </c>
      <c r="I13" s="189">
        <v>0</v>
      </c>
      <c r="J13" s="508">
        <f>'TABLE-8-1'!N13</f>
        <v>0</v>
      </c>
      <c r="K13" s="508">
        <v>0</v>
      </c>
      <c r="L13" s="189">
        <v>30</v>
      </c>
      <c r="M13" s="508">
        <f>'TABLE-8-II'!J13</f>
        <v>7</v>
      </c>
      <c r="N13" s="508">
        <f t="shared" si="4"/>
        <v>23.333333333333332</v>
      </c>
      <c r="O13" s="586" t="e">
        <f>#REF!</f>
        <v>#REF!</v>
      </c>
      <c r="P13" s="508">
        <f>'TABLE-8-II'!N13</f>
        <v>4</v>
      </c>
      <c r="Q13" s="508">
        <v>0</v>
      </c>
      <c r="R13" s="508" t="e">
        <f>#REF!</f>
        <v>#REF!</v>
      </c>
      <c r="S13" s="508">
        <f>'TABLE-8-II'!R13</f>
        <v>0</v>
      </c>
      <c r="T13" s="508">
        <v>0</v>
      </c>
      <c r="U13" s="189">
        <v>5</v>
      </c>
      <c r="V13" s="508">
        <f>'TABLE-8-II'!F13</f>
        <v>0</v>
      </c>
      <c r="W13" s="508">
        <v>0</v>
      </c>
    </row>
    <row r="14" spans="1:23" ht="13.5" customHeight="1">
      <c r="A14" s="151">
        <v>9</v>
      </c>
      <c r="B14" s="189" t="s">
        <v>14</v>
      </c>
      <c r="C14" s="189">
        <v>1038</v>
      </c>
      <c r="D14" s="508">
        <f>'TABLE-8-1'!F14</f>
        <v>554</v>
      </c>
      <c r="E14" s="508">
        <f t="shared" si="3"/>
        <v>53.371868978805395</v>
      </c>
      <c r="F14" s="189">
        <v>84</v>
      </c>
      <c r="G14" s="508">
        <f>'TABLE-8-1'!J14</f>
        <v>25</v>
      </c>
      <c r="H14" s="508">
        <f>G14/F14*100</f>
        <v>29.761904761904763</v>
      </c>
      <c r="I14" s="189">
        <v>153</v>
      </c>
      <c r="J14" s="508">
        <f>'TABLE-8-1'!N14</f>
        <v>40</v>
      </c>
      <c r="K14" s="508">
        <f>J14/I14*100</f>
        <v>26.143790849673206</v>
      </c>
      <c r="L14" s="189">
        <v>150</v>
      </c>
      <c r="M14" s="508">
        <f>'TABLE-8-II'!J14</f>
        <v>94</v>
      </c>
      <c r="N14" s="508">
        <f t="shared" si="4"/>
        <v>62.66666666666667</v>
      </c>
      <c r="O14" s="586" t="e">
        <f>#REF!</f>
        <v>#REF!</v>
      </c>
      <c r="P14" s="508">
        <f>'TABLE-8-II'!N14</f>
        <v>9</v>
      </c>
      <c r="Q14" s="508" t="e">
        <f>P14/O14*100</f>
        <v>#REF!</v>
      </c>
      <c r="R14" s="508" t="e">
        <f>#REF!</f>
        <v>#REF!</v>
      </c>
      <c r="S14" s="508">
        <f>'TABLE-8-II'!R14</f>
        <v>17</v>
      </c>
      <c r="T14" s="508" t="e">
        <f>S14/R14*100</f>
        <v>#REF!</v>
      </c>
      <c r="U14" s="189">
        <v>265</v>
      </c>
      <c r="V14" s="508">
        <f>'TABLE-8-II'!F14</f>
        <v>46</v>
      </c>
      <c r="W14" s="508">
        <f>V14/U14*100</f>
        <v>17.358490566037734</v>
      </c>
    </row>
    <row r="15" spans="1:23" ht="13.5" customHeight="1">
      <c r="A15" s="151">
        <v>10</v>
      </c>
      <c r="B15" s="189" t="s">
        <v>15</v>
      </c>
      <c r="C15" s="189">
        <v>228</v>
      </c>
      <c r="D15" s="508">
        <f>'TABLE-8-1'!F15</f>
        <v>84</v>
      </c>
      <c r="E15" s="508">
        <f t="shared" si="3"/>
        <v>36.84210526315789</v>
      </c>
      <c r="F15" s="189">
        <v>40</v>
      </c>
      <c r="G15" s="508">
        <f>'TABLE-8-1'!J15</f>
        <v>1</v>
      </c>
      <c r="H15" s="508">
        <f>G15/F15*100</f>
        <v>2.5</v>
      </c>
      <c r="I15" s="189">
        <v>12</v>
      </c>
      <c r="J15" s="508">
        <f>'TABLE-8-1'!N15</f>
        <v>4</v>
      </c>
      <c r="K15" s="508">
        <f>J15/I15*100</f>
        <v>33.33333333333333</v>
      </c>
      <c r="L15" s="189">
        <v>42</v>
      </c>
      <c r="M15" s="508">
        <f>'TABLE-8-II'!J15</f>
        <v>19</v>
      </c>
      <c r="N15" s="508">
        <f t="shared" si="4"/>
        <v>45.23809523809524</v>
      </c>
      <c r="O15" s="586" t="e">
        <f>#REF!</f>
        <v>#REF!</v>
      </c>
      <c r="P15" s="508">
        <f>'TABLE-8-II'!N15</f>
        <v>1</v>
      </c>
      <c r="Q15" s="508" t="e">
        <f>P15/O15*100</f>
        <v>#REF!</v>
      </c>
      <c r="R15" s="508" t="e">
        <f>#REF!</f>
        <v>#REF!</v>
      </c>
      <c r="S15" s="508">
        <f>'TABLE-8-II'!R15</f>
        <v>1</v>
      </c>
      <c r="T15" s="508">
        <v>0</v>
      </c>
      <c r="U15" s="189">
        <v>2</v>
      </c>
      <c r="V15" s="508">
        <f>'TABLE-8-II'!F15</f>
        <v>0</v>
      </c>
      <c r="W15" s="508">
        <f>V15/U15*100</f>
        <v>0</v>
      </c>
    </row>
    <row r="16" spans="1:23" ht="13.5" customHeight="1">
      <c r="A16" s="151">
        <v>11</v>
      </c>
      <c r="B16" s="189" t="s">
        <v>16</v>
      </c>
      <c r="C16" s="189">
        <v>351</v>
      </c>
      <c r="D16" s="508">
        <f>'TABLE-8-1'!F16</f>
        <v>163</v>
      </c>
      <c r="E16" s="508">
        <f t="shared" si="3"/>
        <v>46.438746438746435</v>
      </c>
      <c r="F16" s="189">
        <v>0</v>
      </c>
      <c r="G16" s="508">
        <f>'TABLE-8-1'!J16</f>
        <v>0</v>
      </c>
      <c r="H16" s="508">
        <v>0</v>
      </c>
      <c r="I16" s="189">
        <v>0</v>
      </c>
      <c r="J16" s="508">
        <f>'TABLE-8-1'!N16</f>
        <v>0</v>
      </c>
      <c r="K16" s="508">
        <v>0</v>
      </c>
      <c r="L16" s="189">
        <v>0</v>
      </c>
      <c r="M16" s="508">
        <f>'TABLE-8-II'!J16</f>
        <v>28</v>
      </c>
      <c r="N16" s="508">
        <v>0</v>
      </c>
      <c r="O16" s="586" t="e">
        <f>#REF!</f>
        <v>#REF!</v>
      </c>
      <c r="P16" s="508">
        <f>'TABLE-8-II'!N16</f>
        <v>5</v>
      </c>
      <c r="Q16" s="508">
        <v>0</v>
      </c>
      <c r="R16" s="508" t="e">
        <f>#REF!</f>
        <v>#REF!</v>
      </c>
      <c r="S16" s="508">
        <f>'TABLE-8-II'!R16</f>
        <v>0</v>
      </c>
      <c r="T16" s="508">
        <v>0</v>
      </c>
      <c r="U16" s="189">
        <v>0</v>
      </c>
      <c r="V16" s="508">
        <f>'TABLE-8-II'!F16</f>
        <v>0</v>
      </c>
      <c r="W16" s="508">
        <v>0</v>
      </c>
    </row>
    <row r="17" spans="1:23" ht="13.5" customHeight="1">
      <c r="A17" s="151">
        <v>12</v>
      </c>
      <c r="B17" s="189" t="s">
        <v>17</v>
      </c>
      <c r="C17" s="189">
        <v>1533</v>
      </c>
      <c r="D17" s="508">
        <f>'TABLE-8-1'!F17</f>
        <v>798</v>
      </c>
      <c r="E17" s="508">
        <f t="shared" si="3"/>
        <v>52.054794520547944</v>
      </c>
      <c r="F17" s="189">
        <v>138</v>
      </c>
      <c r="G17" s="508">
        <f>'TABLE-8-1'!J17</f>
        <v>0</v>
      </c>
      <c r="H17" s="508">
        <f>G17/F17*100</f>
        <v>0</v>
      </c>
      <c r="I17" s="189">
        <v>107</v>
      </c>
      <c r="J17" s="508">
        <f>'TABLE-8-1'!N17</f>
        <v>0</v>
      </c>
      <c r="K17" s="508">
        <f>J17/I17*100</f>
        <v>0</v>
      </c>
      <c r="L17" s="189">
        <v>248</v>
      </c>
      <c r="M17" s="508">
        <f>'TABLE-8-II'!J17</f>
        <v>162</v>
      </c>
      <c r="N17" s="508">
        <f t="shared" si="4"/>
        <v>65.32258064516128</v>
      </c>
      <c r="O17" s="586" t="e">
        <f>#REF!</f>
        <v>#REF!</v>
      </c>
      <c r="P17" s="508">
        <f>'TABLE-8-II'!N17</f>
        <v>4</v>
      </c>
      <c r="Q17" s="508" t="e">
        <f>P17/O17*100</f>
        <v>#REF!</v>
      </c>
      <c r="R17" s="508" t="e">
        <f>#REF!</f>
        <v>#REF!</v>
      </c>
      <c r="S17" s="508">
        <f>'TABLE-8-II'!R17</f>
        <v>41</v>
      </c>
      <c r="T17" s="508" t="e">
        <f>S17/R17*100</f>
        <v>#REF!</v>
      </c>
      <c r="U17" s="189">
        <v>158</v>
      </c>
      <c r="V17" s="508">
        <f>'TABLE-8-II'!F17</f>
        <v>0</v>
      </c>
      <c r="W17" s="508">
        <f>V17/U17*100</f>
        <v>0</v>
      </c>
    </row>
    <row r="18" spans="1:23" ht="13.5" customHeight="1">
      <c r="A18" s="151">
        <v>13</v>
      </c>
      <c r="B18" s="189" t="s">
        <v>161</v>
      </c>
      <c r="C18" s="189">
        <v>1012</v>
      </c>
      <c r="D18" s="508">
        <f>'TABLE-8-1'!F18</f>
        <v>186</v>
      </c>
      <c r="E18" s="508">
        <f t="shared" si="3"/>
        <v>18.379446640316203</v>
      </c>
      <c r="F18" s="189">
        <v>0</v>
      </c>
      <c r="G18" s="508">
        <f>'TABLE-8-1'!J18</f>
        <v>0</v>
      </c>
      <c r="H18" s="508">
        <v>0</v>
      </c>
      <c r="I18" s="189">
        <v>97</v>
      </c>
      <c r="J18" s="508">
        <f>'TABLE-8-1'!N18</f>
        <v>15</v>
      </c>
      <c r="K18" s="508">
        <f>J18/I18*100</f>
        <v>15.463917525773196</v>
      </c>
      <c r="L18" s="189">
        <v>137</v>
      </c>
      <c r="M18" s="508">
        <f>'TABLE-8-II'!J18</f>
        <v>46</v>
      </c>
      <c r="N18" s="508">
        <f t="shared" si="4"/>
        <v>33.57664233576642</v>
      </c>
      <c r="O18" s="586" t="e">
        <f>#REF!</f>
        <v>#REF!</v>
      </c>
      <c r="P18" s="508">
        <f>'TABLE-8-II'!N18</f>
        <v>5</v>
      </c>
      <c r="Q18" s="508" t="e">
        <f>P18/O18*100</f>
        <v>#REF!</v>
      </c>
      <c r="R18" s="508" t="e">
        <f>#REF!</f>
        <v>#REF!</v>
      </c>
      <c r="S18" s="508">
        <f>'TABLE-8-II'!R18</f>
        <v>24</v>
      </c>
      <c r="T18" s="508" t="e">
        <f>S18/R18*100</f>
        <v>#REF!</v>
      </c>
      <c r="U18" s="189">
        <v>39</v>
      </c>
      <c r="V18" s="508">
        <f>'TABLE-8-II'!F18</f>
        <v>14</v>
      </c>
      <c r="W18" s="508">
        <f aca="true" t="shared" si="5" ref="W18:W23">V18/U18*100</f>
        <v>35.8974358974359</v>
      </c>
    </row>
    <row r="19" spans="1:23" ht="13.5" customHeight="1">
      <c r="A19" s="151">
        <v>14</v>
      </c>
      <c r="B19" s="189" t="s">
        <v>76</v>
      </c>
      <c r="C19" s="189">
        <v>3747</v>
      </c>
      <c r="D19" s="508">
        <f>'TABLE-8-1'!F19</f>
        <v>1704</v>
      </c>
      <c r="E19" s="508">
        <f t="shared" si="3"/>
        <v>45.476381104883906</v>
      </c>
      <c r="F19" s="189">
        <v>0</v>
      </c>
      <c r="G19" s="508">
        <f>'TABLE-8-1'!J19</f>
        <v>0</v>
      </c>
      <c r="H19" s="508">
        <v>0</v>
      </c>
      <c r="I19" s="189">
        <v>1023</v>
      </c>
      <c r="J19" s="508">
        <f>'TABLE-8-1'!N19</f>
        <v>342</v>
      </c>
      <c r="K19" s="508">
        <v>0</v>
      </c>
      <c r="L19" s="189">
        <v>2618</v>
      </c>
      <c r="M19" s="508">
        <f>'TABLE-8-II'!J19</f>
        <v>166</v>
      </c>
      <c r="N19" s="508">
        <f t="shared" si="4"/>
        <v>6.3407181054239885</v>
      </c>
      <c r="O19" s="586" t="e">
        <f>#REF!</f>
        <v>#REF!</v>
      </c>
      <c r="P19" s="508">
        <f>'TABLE-8-II'!N19</f>
        <v>19</v>
      </c>
      <c r="Q19" s="508">
        <v>0</v>
      </c>
      <c r="R19" s="508" t="e">
        <f>#REF!</f>
        <v>#REF!</v>
      </c>
      <c r="S19" s="508">
        <f>'TABLE-8-II'!R19</f>
        <v>0</v>
      </c>
      <c r="T19" s="508">
        <v>0</v>
      </c>
      <c r="U19" s="189">
        <v>493</v>
      </c>
      <c r="V19" s="508">
        <f>'TABLE-8-II'!F19</f>
        <v>121</v>
      </c>
      <c r="W19" s="508">
        <f t="shared" si="5"/>
        <v>24.543610547667345</v>
      </c>
    </row>
    <row r="20" spans="1:23" ht="13.5" customHeight="1">
      <c r="A20" s="151">
        <v>15</v>
      </c>
      <c r="B20" s="189" t="s">
        <v>103</v>
      </c>
      <c r="C20" s="189">
        <v>582</v>
      </c>
      <c r="D20" s="508">
        <f>'TABLE-8-1'!F20</f>
        <v>366</v>
      </c>
      <c r="E20" s="508">
        <f t="shared" si="3"/>
        <v>62.88659793814433</v>
      </c>
      <c r="F20" s="189">
        <v>65</v>
      </c>
      <c r="G20" s="508">
        <f>'TABLE-8-1'!J20</f>
        <v>34</v>
      </c>
      <c r="H20" s="508">
        <f>G20/F20*100</f>
        <v>52.307692307692314</v>
      </c>
      <c r="I20" s="189">
        <v>47</v>
      </c>
      <c r="J20" s="508">
        <f>'TABLE-8-1'!N20</f>
        <v>21</v>
      </c>
      <c r="K20" s="508">
        <f>J20/I20*100</f>
        <v>44.680851063829785</v>
      </c>
      <c r="L20" s="189">
        <v>82</v>
      </c>
      <c r="M20" s="508">
        <f>'TABLE-8-II'!J20</f>
        <v>57</v>
      </c>
      <c r="N20" s="508">
        <f t="shared" si="4"/>
        <v>69.51219512195121</v>
      </c>
      <c r="O20" s="586" t="e">
        <f>#REF!</f>
        <v>#REF!</v>
      </c>
      <c r="P20" s="508">
        <f>'TABLE-8-II'!N20</f>
        <v>0</v>
      </c>
      <c r="Q20" s="508" t="e">
        <f>P20/O20*100</f>
        <v>#REF!</v>
      </c>
      <c r="R20" s="508" t="e">
        <f>#REF!</f>
        <v>#REF!</v>
      </c>
      <c r="S20" s="508">
        <f>'TABLE-8-II'!R20</f>
        <v>0</v>
      </c>
      <c r="T20" s="508">
        <v>0</v>
      </c>
      <c r="U20" s="189">
        <v>0</v>
      </c>
      <c r="V20" s="508">
        <f>'TABLE-8-II'!F20</f>
        <v>0</v>
      </c>
      <c r="W20" s="508">
        <v>0</v>
      </c>
    </row>
    <row r="21" spans="1:23" ht="13.5" customHeight="1">
      <c r="A21" s="151">
        <v>16</v>
      </c>
      <c r="B21" s="189" t="s">
        <v>20</v>
      </c>
      <c r="C21" s="189">
        <v>3002</v>
      </c>
      <c r="D21" s="508">
        <f>'TABLE-8-1'!F21</f>
        <v>850</v>
      </c>
      <c r="E21" s="508">
        <f t="shared" si="3"/>
        <v>28.314457028647567</v>
      </c>
      <c r="F21" s="189">
        <v>842</v>
      </c>
      <c r="G21" s="508">
        <f>'TABLE-8-1'!J21</f>
        <v>55</v>
      </c>
      <c r="H21" s="508">
        <f>G21/F21*100</f>
        <v>6.532066508313539</v>
      </c>
      <c r="I21" s="189">
        <v>2058</v>
      </c>
      <c r="J21" s="508">
        <f>'TABLE-8-1'!N21</f>
        <v>129</v>
      </c>
      <c r="K21" s="508">
        <v>0</v>
      </c>
      <c r="L21" s="189">
        <v>607</v>
      </c>
      <c r="M21" s="508">
        <f>'TABLE-8-II'!J21</f>
        <v>92</v>
      </c>
      <c r="N21" s="508">
        <f t="shared" si="4"/>
        <v>15.15650741350906</v>
      </c>
      <c r="O21" s="586" t="e">
        <f>#REF!</f>
        <v>#REF!</v>
      </c>
      <c r="P21" s="508">
        <f>'TABLE-8-II'!N21</f>
        <v>37</v>
      </c>
      <c r="Q21" s="508" t="e">
        <f>P21/O21*100</f>
        <v>#REF!</v>
      </c>
      <c r="R21" s="508" t="e">
        <f>#REF!</f>
        <v>#REF!</v>
      </c>
      <c r="S21" s="508">
        <f>'TABLE-8-II'!R21</f>
        <v>125</v>
      </c>
      <c r="T21" s="508" t="e">
        <f>S21/R21*100</f>
        <v>#REF!</v>
      </c>
      <c r="U21" s="189">
        <v>827</v>
      </c>
      <c r="V21" s="508">
        <f>'TABLE-8-II'!F21</f>
        <v>63</v>
      </c>
      <c r="W21" s="508">
        <f t="shared" si="5"/>
        <v>7.617896009673519</v>
      </c>
    </row>
    <row r="22" spans="1:23" ht="13.5" customHeight="1">
      <c r="A22" s="151">
        <v>17</v>
      </c>
      <c r="B22" s="189" t="s">
        <v>21</v>
      </c>
      <c r="C22" s="189">
        <v>6817</v>
      </c>
      <c r="D22" s="508">
        <f>'TABLE-8-1'!F22</f>
        <v>2436</v>
      </c>
      <c r="E22" s="508">
        <f t="shared" si="3"/>
        <v>35.73419392694734</v>
      </c>
      <c r="F22" s="189">
        <v>1385</v>
      </c>
      <c r="G22" s="508">
        <f>'TABLE-8-1'!J22</f>
        <v>168</v>
      </c>
      <c r="H22" s="508">
        <f>G22/F22*100</f>
        <v>12.129963898916968</v>
      </c>
      <c r="I22" s="189">
        <v>1038</v>
      </c>
      <c r="J22" s="508">
        <f>'TABLE-8-1'!N22</f>
        <v>314</v>
      </c>
      <c r="K22" s="508">
        <f>J22/I22*100</f>
        <v>30.2504816955684</v>
      </c>
      <c r="L22" s="189">
        <v>1047</v>
      </c>
      <c r="M22" s="508">
        <f>'TABLE-8-II'!J22</f>
        <v>313</v>
      </c>
      <c r="N22" s="508">
        <f t="shared" si="4"/>
        <v>29.894937917860553</v>
      </c>
      <c r="O22" s="586" t="e">
        <f>#REF!</f>
        <v>#REF!</v>
      </c>
      <c r="P22" s="508">
        <f>'TABLE-8-II'!N22</f>
        <v>59</v>
      </c>
      <c r="Q22" s="508" t="e">
        <f>P22/O22*100</f>
        <v>#REF!</v>
      </c>
      <c r="R22" s="508" t="e">
        <f>#REF!</f>
        <v>#REF!</v>
      </c>
      <c r="S22" s="508">
        <f>'TABLE-8-II'!R22</f>
        <v>63</v>
      </c>
      <c r="T22" s="508" t="e">
        <f>S22/R22*100</f>
        <v>#REF!</v>
      </c>
      <c r="U22" s="189">
        <v>492</v>
      </c>
      <c r="V22" s="508">
        <f>'TABLE-8-II'!F22</f>
        <v>66</v>
      </c>
      <c r="W22" s="508">
        <f t="shared" si="5"/>
        <v>13.414634146341465</v>
      </c>
    </row>
    <row r="23" spans="1:23" ht="13.5" customHeight="1">
      <c r="A23" s="151">
        <v>18</v>
      </c>
      <c r="B23" s="189" t="s">
        <v>19</v>
      </c>
      <c r="C23" s="189">
        <v>8</v>
      </c>
      <c r="D23" s="508">
        <f>'TABLE-8-1'!F23</f>
        <v>3</v>
      </c>
      <c r="E23" s="508">
        <f t="shared" si="3"/>
        <v>37.5</v>
      </c>
      <c r="F23" s="189">
        <v>0</v>
      </c>
      <c r="G23" s="508">
        <f>'TABLE-8-1'!J23</f>
        <v>0</v>
      </c>
      <c r="H23" s="508">
        <v>0</v>
      </c>
      <c r="I23" s="189">
        <v>0</v>
      </c>
      <c r="J23" s="508">
        <f>'TABLE-8-1'!N23</f>
        <v>0</v>
      </c>
      <c r="K23" s="508">
        <v>0</v>
      </c>
      <c r="L23" s="189">
        <v>2</v>
      </c>
      <c r="M23" s="508">
        <f>'TABLE-8-II'!J23</f>
        <v>1</v>
      </c>
      <c r="N23" s="508">
        <f t="shared" si="4"/>
        <v>50</v>
      </c>
      <c r="O23" s="586" t="e">
        <f>#REF!</f>
        <v>#REF!</v>
      </c>
      <c r="P23" s="508">
        <f>'TABLE-8-II'!N23</f>
        <v>1</v>
      </c>
      <c r="Q23" s="508" t="e">
        <f>P23/O23*100</f>
        <v>#REF!</v>
      </c>
      <c r="R23" s="508" t="e">
        <f>#REF!</f>
        <v>#REF!</v>
      </c>
      <c r="S23" s="508">
        <f>'TABLE-8-II'!R23</f>
        <v>1</v>
      </c>
      <c r="T23" s="508" t="e">
        <f>S23/R23*100</f>
        <v>#REF!</v>
      </c>
      <c r="U23" s="189">
        <v>20</v>
      </c>
      <c r="V23" s="508">
        <f>'TABLE-8-II'!F23</f>
        <v>4</v>
      </c>
      <c r="W23" s="508">
        <f t="shared" si="5"/>
        <v>20</v>
      </c>
    </row>
    <row r="24" spans="1:23" ht="13.5" customHeight="1">
      <c r="A24" s="151">
        <v>19</v>
      </c>
      <c r="B24" s="189" t="s">
        <v>123</v>
      </c>
      <c r="C24" s="189">
        <v>125</v>
      </c>
      <c r="D24" s="508">
        <f>'TABLE-8-1'!F24</f>
        <v>1</v>
      </c>
      <c r="E24" s="508">
        <f t="shared" si="3"/>
        <v>0.8</v>
      </c>
      <c r="F24" s="189">
        <v>0</v>
      </c>
      <c r="G24" s="508">
        <f>'TABLE-8-1'!J24</f>
        <v>0</v>
      </c>
      <c r="H24" s="508">
        <v>0</v>
      </c>
      <c r="I24" s="189">
        <v>0</v>
      </c>
      <c r="J24" s="508">
        <f>'TABLE-8-1'!N24</f>
        <v>0</v>
      </c>
      <c r="K24" s="508">
        <v>0</v>
      </c>
      <c r="L24" s="189">
        <v>27</v>
      </c>
      <c r="M24" s="508">
        <f>'TABLE-8-II'!J24</f>
        <v>0</v>
      </c>
      <c r="N24" s="508">
        <f t="shared" si="4"/>
        <v>0</v>
      </c>
      <c r="O24" s="586" t="e">
        <f>#REF!</f>
        <v>#REF!</v>
      </c>
      <c r="P24" s="508">
        <f>'TABLE-8-II'!N24</f>
        <v>0</v>
      </c>
      <c r="Q24" s="508">
        <v>0</v>
      </c>
      <c r="R24" s="508" t="e">
        <f>#REF!</f>
        <v>#REF!</v>
      </c>
      <c r="S24" s="508">
        <f>'TABLE-8-II'!R24</f>
        <v>0</v>
      </c>
      <c r="T24" s="508">
        <v>0</v>
      </c>
      <c r="U24" s="189">
        <v>41</v>
      </c>
      <c r="V24" s="508">
        <f>'TABLE-8-II'!F24</f>
        <v>0</v>
      </c>
      <c r="W24" s="508">
        <v>0</v>
      </c>
    </row>
    <row r="25" spans="1:23" s="2" customFormat="1" ht="13.5" customHeight="1">
      <c r="A25" s="216"/>
      <c r="B25" s="147" t="s">
        <v>221</v>
      </c>
      <c r="C25" s="147">
        <f>SUM(C6:C24)</f>
        <v>48176</v>
      </c>
      <c r="D25" s="314">
        <f aca="true" t="shared" si="6" ref="D25:V25">SUM(D6:D24)</f>
        <v>16862</v>
      </c>
      <c r="E25" s="314">
        <f>D25/C25*100</f>
        <v>35.00083028894055</v>
      </c>
      <c r="F25" s="147">
        <f t="shared" si="6"/>
        <v>10054</v>
      </c>
      <c r="G25" s="314">
        <f t="shared" si="6"/>
        <v>1532</v>
      </c>
      <c r="H25" s="314">
        <f>G25/F25*100</f>
        <v>15.237716331808235</v>
      </c>
      <c r="I25" s="147">
        <f t="shared" si="6"/>
        <v>13327</v>
      </c>
      <c r="J25" s="314">
        <f t="shared" si="6"/>
        <v>2979</v>
      </c>
      <c r="K25" s="314">
        <f>J25/I25*100</f>
        <v>22.353117730922186</v>
      </c>
      <c r="L25" s="147">
        <f t="shared" si="6"/>
        <v>10553</v>
      </c>
      <c r="M25" s="314">
        <f t="shared" si="6"/>
        <v>2721</v>
      </c>
      <c r="N25" s="314">
        <f t="shared" si="4"/>
        <v>25.784137212167156</v>
      </c>
      <c r="O25" s="314" t="e">
        <f t="shared" si="6"/>
        <v>#REF!</v>
      </c>
      <c r="P25" s="314">
        <f t="shared" si="6"/>
        <v>543</v>
      </c>
      <c r="Q25" s="314" t="e">
        <f>P25/O25*100</f>
        <v>#REF!</v>
      </c>
      <c r="R25" s="314" t="e">
        <f>SUM(R6:R24)</f>
        <v>#REF!</v>
      </c>
      <c r="S25" s="314">
        <f t="shared" si="6"/>
        <v>869</v>
      </c>
      <c r="T25" s="314" t="e">
        <f>S25/R25*100</f>
        <v>#REF!</v>
      </c>
      <c r="U25" s="147">
        <f t="shared" si="6"/>
        <v>6769</v>
      </c>
      <c r="V25" s="314">
        <f t="shared" si="6"/>
        <v>1278</v>
      </c>
      <c r="W25" s="314">
        <f>V25/U25*100</f>
        <v>18.880189097355593</v>
      </c>
    </row>
    <row r="26" spans="1:23" ht="13.5" customHeight="1">
      <c r="A26" s="151">
        <v>20</v>
      </c>
      <c r="B26" s="189" t="s">
        <v>23</v>
      </c>
      <c r="C26" s="189">
        <v>0</v>
      </c>
      <c r="D26" s="508">
        <f>'TABLE-8-1'!F26</f>
        <v>0</v>
      </c>
      <c r="E26" s="508">
        <v>0</v>
      </c>
      <c r="F26" s="189">
        <v>0</v>
      </c>
      <c r="G26" s="508">
        <f>'TABLE-8-1'!J26</f>
        <v>0</v>
      </c>
      <c r="H26" s="508">
        <v>0</v>
      </c>
      <c r="I26" s="189">
        <v>0</v>
      </c>
      <c r="J26" s="508">
        <f>'TABLE-8-1'!N26</f>
        <v>0</v>
      </c>
      <c r="K26" s="508">
        <v>0</v>
      </c>
      <c r="L26" s="189">
        <v>0</v>
      </c>
      <c r="M26" s="508">
        <f>'TABLE-8-II'!J26</f>
        <v>0</v>
      </c>
      <c r="N26" s="508">
        <v>0</v>
      </c>
      <c r="O26" s="586" t="e">
        <f>#REF!</f>
        <v>#REF!</v>
      </c>
      <c r="P26" s="508">
        <f>'TABLE-8-II'!N26</f>
        <v>0</v>
      </c>
      <c r="Q26" s="508">
        <v>0</v>
      </c>
      <c r="R26" s="508" t="e">
        <f>#REF!</f>
        <v>#REF!</v>
      </c>
      <c r="S26" s="508">
        <f>'TABLE-8-II'!R26</f>
        <v>2</v>
      </c>
      <c r="T26" s="508">
        <v>0</v>
      </c>
      <c r="U26" s="189">
        <v>0</v>
      </c>
      <c r="V26" s="508">
        <f>'TABLE-8-II'!F26</f>
        <v>0</v>
      </c>
      <c r="W26" s="508">
        <v>0</v>
      </c>
    </row>
    <row r="27" spans="1:24" ht="13.5" customHeight="1">
      <c r="A27" s="151">
        <v>21</v>
      </c>
      <c r="B27" s="189" t="s">
        <v>256</v>
      </c>
      <c r="C27" s="189">
        <v>0</v>
      </c>
      <c r="D27" s="508">
        <f>'TABLE-8-1'!F27</f>
        <v>0</v>
      </c>
      <c r="E27" s="508">
        <v>0</v>
      </c>
      <c r="F27" s="189">
        <v>0</v>
      </c>
      <c r="G27" s="508">
        <f>'TABLE-8-1'!J27</f>
        <v>0</v>
      </c>
      <c r="H27" s="508">
        <v>0</v>
      </c>
      <c r="I27" s="189">
        <v>0</v>
      </c>
      <c r="J27" s="508">
        <f>'TABLE-8-1'!N27</f>
        <v>0</v>
      </c>
      <c r="K27" s="508">
        <v>0</v>
      </c>
      <c r="L27" s="189">
        <v>0</v>
      </c>
      <c r="M27" s="508">
        <f>'TABLE-8-II'!J27</f>
        <v>0</v>
      </c>
      <c r="N27" s="508">
        <v>0</v>
      </c>
      <c r="O27" s="586" t="e">
        <f>#REF!</f>
        <v>#REF!</v>
      </c>
      <c r="P27" s="508">
        <f>'TABLE-8-II'!N27</f>
        <v>0</v>
      </c>
      <c r="Q27" s="508">
        <v>0</v>
      </c>
      <c r="R27" s="508" t="e">
        <f>#REF!</f>
        <v>#REF!</v>
      </c>
      <c r="S27" s="508">
        <f>'TABLE-8-II'!R27</f>
        <v>0</v>
      </c>
      <c r="T27" s="508">
        <v>0</v>
      </c>
      <c r="U27" s="189">
        <v>0</v>
      </c>
      <c r="V27" s="508">
        <f>'TABLE-8-II'!F27</f>
        <v>0</v>
      </c>
      <c r="W27" s="508">
        <v>0</v>
      </c>
      <c r="X27" s="587"/>
    </row>
    <row r="28" spans="1:23" ht="13.5" customHeight="1">
      <c r="A28" s="151">
        <v>22</v>
      </c>
      <c r="B28" s="189" t="s">
        <v>166</v>
      </c>
      <c r="C28" s="189">
        <v>0</v>
      </c>
      <c r="D28" s="508">
        <f>'TABLE-8-1'!F28</f>
        <v>26</v>
      </c>
      <c r="E28" s="508">
        <v>0</v>
      </c>
      <c r="F28" s="189">
        <v>0</v>
      </c>
      <c r="G28" s="508">
        <f>'TABLE-8-1'!J28</f>
        <v>0</v>
      </c>
      <c r="H28" s="508">
        <v>0</v>
      </c>
      <c r="I28" s="189">
        <v>0</v>
      </c>
      <c r="J28" s="508">
        <f>'TABLE-8-1'!N28</f>
        <v>0</v>
      </c>
      <c r="K28" s="508">
        <v>0</v>
      </c>
      <c r="L28" s="189">
        <v>0</v>
      </c>
      <c r="M28" s="508">
        <f>'TABLE-8-II'!J28</f>
        <v>0</v>
      </c>
      <c r="N28" s="508">
        <v>0</v>
      </c>
      <c r="O28" s="586" t="e">
        <f>#REF!</f>
        <v>#REF!</v>
      </c>
      <c r="P28" s="508">
        <f>'TABLE-8-II'!N28</f>
        <v>0</v>
      </c>
      <c r="Q28" s="508">
        <v>0</v>
      </c>
      <c r="R28" s="508" t="e">
        <f>#REF!</f>
        <v>#REF!</v>
      </c>
      <c r="S28" s="508">
        <f>'TABLE-8-II'!R28</f>
        <v>0</v>
      </c>
      <c r="T28" s="508">
        <v>0</v>
      </c>
      <c r="U28" s="189">
        <v>0</v>
      </c>
      <c r="V28" s="508">
        <f>'TABLE-8-II'!F28</f>
        <v>0</v>
      </c>
      <c r="W28" s="508">
        <v>0</v>
      </c>
    </row>
    <row r="29" spans="1:23" ht="13.5" customHeight="1">
      <c r="A29" s="151">
        <v>23</v>
      </c>
      <c r="B29" s="189" t="s">
        <v>24</v>
      </c>
      <c r="C29" s="189">
        <v>0</v>
      </c>
      <c r="D29" s="508">
        <f>'TABLE-8-1'!F29</f>
        <v>3</v>
      </c>
      <c r="E29" s="508">
        <v>0</v>
      </c>
      <c r="F29" s="189">
        <v>0</v>
      </c>
      <c r="G29" s="508">
        <f>'TABLE-8-1'!J29</f>
        <v>0</v>
      </c>
      <c r="H29" s="508">
        <v>0</v>
      </c>
      <c r="I29" s="189">
        <v>0</v>
      </c>
      <c r="J29" s="508">
        <f>'TABLE-8-1'!N29</f>
        <v>0</v>
      </c>
      <c r="K29" s="508">
        <v>0</v>
      </c>
      <c r="L29" s="189">
        <v>3</v>
      </c>
      <c r="M29" s="508">
        <f>'TABLE-8-II'!J29</f>
        <v>0</v>
      </c>
      <c r="N29" s="508">
        <f t="shared" si="4"/>
        <v>0</v>
      </c>
      <c r="O29" s="586" t="e">
        <f>#REF!</f>
        <v>#REF!</v>
      </c>
      <c r="P29" s="508">
        <f>'TABLE-8-II'!N29</f>
        <v>0</v>
      </c>
      <c r="Q29" s="508">
        <v>0</v>
      </c>
      <c r="R29" s="508" t="e">
        <f>#REF!</f>
        <v>#REF!</v>
      </c>
      <c r="S29" s="508">
        <f>'TABLE-8-II'!R29</f>
        <v>0</v>
      </c>
      <c r="T29" s="508">
        <v>0</v>
      </c>
      <c r="U29" s="189">
        <v>0</v>
      </c>
      <c r="V29" s="508">
        <f>'TABLE-8-II'!F29</f>
        <v>0</v>
      </c>
      <c r="W29" s="508">
        <v>0</v>
      </c>
    </row>
    <row r="30" spans="1:23" ht="13.5" customHeight="1">
      <c r="A30" s="151">
        <v>24</v>
      </c>
      <c r="B30" s="189" t="s">
        <v>22</v>
      </c>
      <c r="C30" s="189">
        <v>5</v>
      </c>
      <c r="D30" s="508">
        <f>'TABLE-8-1'!F30</f>
        <v>0</v>
      </c>
      <c r="E30" s="508">
        <f t="shared" si="3"/>
        <v>0</v>
      </c>
      <c r="F30" s="189">
        <v>0</v>
      </c>
      <c r="G30" s="508">
        <f>'TABLE-8-1'!J30</f>
        <v>0</v>
      </c>
      <c r="H30" s="508">
        <v>0</v>
      </c>
      <c r="I30" s="189">
        <v>0</v>
      </c>
      <c r="J30" s="508">
        <f>'TABLE-8-1'!N30</f>
        <v>0</v>
      </c>
      <c r="K30" s="508">
        <v>0</v>
      </c>
      <c r="L30" s="189">
        <v>11</v>
      </c>
      <c r="M30" s="508">
        <f>'TABLE-8-II'!J30</f>
        <v>6</v>
      </c>
      <c r="N30" s="508">
        <f t="shared" si="4"/>
        <v>54.54545454545454</v>
      </c>
      <c r="O30" s="586" t="e">
        <f>#REF!</f>
        <v>#REF!</v>
      </c>
      <c r="P30" s="508">
        <f>'TABLE-8-II'!N30</f>
        <v>3</v>
      </c>
      <c r="Q30" s="508" t="e">
        <f>P30/O30*100</f>
        <v>#REF!</v>
      </c>
      <c r="R30" s="508" t="e">
        <f>#REF!</f>
        <v>#REF!</v>
      </c>
      <c r="S30" s="508">
        <f>'TABLE-8-II'!R30</f>
        <v>6</v>
      </c>
      <c r="T30" s="508" t="e">
        <f>S30/R30*100</f>
        <v>#REF!</v>
      </c>
      <c r="U30" s="189">
        <v>0</v>
      </c>
      <c r="V30" s="508">
        <f>'TABLE-8-II'!F30</f>
        <v>0</v>
      </c>
      <c r="W30" s="508">
        <v>0</v>
      </c>
    </row>
    <row r="31" spans="1:23" ht="13.5" customHeight="1">
      <c r="A31" s="151">
        <v>25</v>
      </c>
      <c r="B31" s="189" t="s">
        <v>139</v>
      </c>
      <c r="C31" s="189">
        <v>214</v>
      </c>
      <c r="D31" s="508">
        <f>'TABLE-8-1'!F31</f>
        <v>79</v>
      </c>
      <c r="E31" s="508">
        <f t="shared" si="3"/>
        <v>36.915887850467286</v>
      </c>
      <c r="F31" s="189">
        <v>1</v>
      </c>
      <c r="G31" s="508">
        <f>'TABLE-8-1'!J31</f>
        <v>0</v>
      </c>
      <c r="H31" s="508">
        <f>G31/F31*100</f>
        <v>0</v>
      </c>
      <c r="I31" s="189">
        <v>10</v>
      </c>
      <c r="J31" s="508">
        <f>'TABLE-8-1'!N31</f>
        <v>1</v>
      </c>
      <c r="K31" s="508">
        <f>J31/I31*100</f>
        <v>10</v>
      </c>
      <c r="L31" s="189">
        <v>48</v>
      </c>
      <c r="M31" s="508">
        <f>'TABLE-8-II'!J31</f>
        <v>14</v>
      </c>
      <c r="N31" s="508">
        <f t="shared" si="4"/>
        <v>29.166666666666668</v>
      </c>
      <c r="O31" s="586" t="e">
        <f>#REF!</f>
        <v>#REF!</v>
      </c>
      <c r="P31" s="508">
        <f>'TABLE-8-II'!N31</f>
        <v>1</v>
      </c>
      <c r="Q31" s="508" t="e">
        <f>P31/O31*100</f>
        <v>#REF!</v>
      </c>
      <c r="R31" s="508" t="e">
        <f>#REF!</f>
        <v>#REF!</v>
      </c>
      <c r="S31" s="508">
        <f>'TABLE-8-II'!R31</f>
        <v>2</v>
      </c>
      <c r="T31" s="508" t="e">
        <f>S31/R31*100</f>
        <v>#REF!</v>
      </c>
      <c r="U31" s="189">
        <v>1</v>
      </c>
      <c r="V31" s="508">
        <f>'TABLE-8-II'!F31</f>
        <v>0</v>
      </c>
      <c r="W31" s="508">
        <v>0</v>
      </c>
    </row>
    <row r="32" spans="1:23" ht="13.5" customHeight="1">
      <c r="A32" s="151">
        <v>26</v>
      </c>
      <c r="B32" s="189" t="s">
        <v>18</v>
      </c>
      <c r="C32" s="189">
        <v>13902</v>
      </c>
      <c r="D32" s="508">
        <f>'TABLE-8-1'!F32</f>
        <v>4752</v>
      </c>
      <c r="E32" s="508">
        <f t="shared" si="3"/>
        <v>34.18213206732844</v>
      </c>
      <c r="F32" s="189">
        <v>2336</v>
      </c>
      <c r="G32" s="508">
        <f>'TABLE-8-1'!J32</f>
        <v>1163</v>
      </c>
      <c r="H32" s="508">
        <f>G32/F32*100</f>
        <v>49.78595890410959</v>
      </c>
      <c r="I32" s="189">
        <v>4347</v>
      </c>
      <c r="J32" s="508">
        <f>'TABLE-8-1'!N32</f>
        <v>661</v>
      </c>
      <c r="K32" s="508">
        <f>J32/I32*100</f>
        <v>15.205889118932598</v>
      </c>
      <c r="L32" s="189">
        <v>2279</v>
      </c>
      <c r="M32" s="508">
        <f>'TABLE-8-II'!J32</f>
        <v>557</v>
      </c>
      <c r="N32" s="508">
        <f t="shared" si="4"/>
        <v>24.440544098288722</v>
      </c>
      <c r="O32" s="586" t="e">
        <f>#REF!</f>
        <v>#REF!</v>
      </c>
      <c r="P32" s="508">
        <f>'TABLE-8-II'!N32</f>
        <v>218</v>
      </c>
      <c r="Q32" s="508" t="e">
        <f>P32/O32*100</f>
        <v>#REF!</v>
      </c>
      <c r="R32" s="508" t="e">
        <f>#REF!</f>
        <v>#REF!</v>
      </c>
      <c r="S32" s="508">
        <f>'TABLE-8-II'!R32</f>
        <v>259</v>
      </c>
      <c r="T32" s="508" t="e">
        <f>S32/R32*100</f>
        <v>#REF!</v>
      </c>
      <c r="U32" s="189">
        <v>1968</v>
      </c>
      <c r="V32" s="508">
        <f>'TABLE-8-II'!F32</f>
        <v>198</v>
      </c>
      <c r="W32" s="508">
        <f>V32/U32*100</f>
        <v>10.060975609756099</v>
      </c>
    </row>
    <row r="33" spans="1:23" ht="13.5" customHeight="1">
      <c r="A33" s="151">
        <v>27</v>
      </c>
      <c r="B33" s="189" t="s">
        <v>102</v>
      </c>
      <c r="C33" s="189">
        <v>13996</v>
      </c>
      <c r="D33" s="508">
        <f>'TABLE-8-1'!F33</f>
        <v>2274</v>
      </c>
      <c r="E33" s="508">
        <f t="shared" si="3"/>
        <v>16.247499285510145</v>
      </c>
      <c r="F33" s="189">
        <v>2056</v>
      </c>
      <c r="G33" s="508">
        <f>'TABLE-8-1'!J33</f>
        <v>127</v>
      </c>
      <c r="H33" s="508">
        <f>G33/F33*100</f>
        <v>6.1770428015564205</v>
      </c>
      <c r="I33" s="189">
        <v>3631</v>
      </c>
      <c r="J33" s="508">
        <f>'TABLE-8-1'!N33</f>
        <v>549</v>
      </c>
      <c r="K33" s="508">
        <f>J33/I33*100</f>
        <v>15.11980170751859</v>
      </c>
      <c r="L33" s="189">
        <v>2733</v>
      </c>
      <c r="M33" s="508">
        <f>'TABLE-8-II'!J33</f>
        <v>405</v>
      </c>
      <c r="N33" s="508">
        <f t="shared" si="4"/>
        <v>14.818880351262347</v>
      </c>
      <c r="O33" s="586" t="e">
        <f>#REF!</f>
        <v>#REF!</v>
      </c>
      <c r="P33" s="508">
        <f>'TABLE-8-II'!N33</f>
        <v>61</v>
      </c>
      <c r="Q33" s="508" t="e">
        <f>P33/O33*100</f>
        <v>#REF!</v>
      </c>
      <c r="R33" s="508" t="e">
        <f>#REF!</f>
        <v>#REF!</v>
      </c>
      <c r="S33" s="508">
        <f>'TABLE-8-II'!R33</f>
        <v>169</v>
      </c>
      <c r="T33" s="508" t="e">
        <f>S33/R33*100</f>
        <v>#REF!</v>
      </c>
      <c r="U33" s="189">
        <v>1068</v>
      </c>
      <c r="V33" s="508">
        <f>'TABLE-8-II'!F33</f>
        <v>128</v>
      </c>
      <c r="W33" s="508">
        <f>V33/U33*100</f>
        <v>11.985018726591761</v>
      </c>
    </row>
    <row r="34" spans="1:23" s="2" customFormat="1" ht="13.5" customHeight="1">
      <c r="A34" s="148"/>
      <c r="B34" s="190" t="s">
        <v>223</v>
      </c>
      <c r="C34" s="190">
        <f>SUM(C26:C33)</f>
        <v>28117</v>
      </c>
      <c r="D34" s="509">
        <f aca="true" t="shared" si="7" ref="D34:V34">SUM(D26:D33)</f>
        <v>7134</v>
      </c>
      <c r="E34" s="509">
        <f>D34/C34*100</f>
        <v>25.37255041434008</v>
      </c>
      <c r="F34" s="190">
        <f t="shared" si="7"/>
        <v>4393</v>
      </c>
      <c r="G34" s="509">
        <f t="shared" si="7"/>
        <v>1290</v>
      </c>
      <c r="H34" s="509">
        <f>G34/F34*100</f>
        <v>29.364898702481216</v>
      </c>
      <c r="I34" s="190">
        <f t="shared" si="7"/>
        <v>7988</v>
      </c>
      <c r="J34" s="509">
        <f t="shared" si="7"/>
        <v>1211</v>
      </c>
      <c r="K34" s="509">
        <f>J34/I34*100</f>
        <v>15.160240360540811</v>
      </c>
      <c r="L34" s="190">
        <f t="shared" si="7"/>
        <v>5074</v>
      </c>
      <c r="M34" s="509">
        <f t="shared" si="7"/>
        <v>982</v>
      </c>
      <c r="N34" s="509">
        <f t="shared" si="4"/>
        <v>19.35356720536066</v>
      </c>
      <c r="O34" s="509" t="e">
        <f t="shared" si="7"/>
        <v>#REF!</v>
      </c>
      <c r="P34" s="509">
        <f t="shared" si="7"/>
        <v>283</v>
      </c>
      <c r="Q34" s="509" t="e">
        <f>P34/O34*100</f>
        <v>#REF!</v>
      </c>
      <c r="R34" s="509" t="e">
        <f t="shared" si="7"/>
        <v>#REF!</v>
      </c>
      <c r="S34" s="509">
        <f t="shared" si="7"/>
        <v>438</v>
      </c>
      <c r="T34" s="509" t="e">
        <f>S34/R34*100</f>
        <v>#REF!</v>
      </c>
      <c r="U34" s="190">
        <f t="shared" si="7"/>
        <v>3037</v>
      </c>
      <c r="V34" s="509">
        <f t="shared" si="7"/>
        <v>326</v>
      </c>
      <c r="W34" s="509">
        <f>V34/U34*100</f>
        <v>10.734277247283504</v>
      </c>
    </row>
    <row r="35" spans="1:23" ht="13.5" customHeight="1">
      <c r="A35" s="62">
        <v>28</v>
      </c>
      <c r="B35" s="189" t="s">
        <v>160</v>
      </c>
      <c r="C35" s="189">
        <v>113</v>
      </c>
      <c r="D35" s="508">
        <f>'TABLE-8-1'!F35</f>
        <v>62</v>
      </c>
      <c r="E35" s="508">
        <f t="shared" si="3"/>
        <v>54.86725663716814</v>
      </c>
      <c r="F35" s="189">
        <v>16</v>
      </c>
      <c r="G35" s="508">
        <f>'TABLE-8-1'!J35</f>
        <v>10</v>
      </c>
      <c r="H35" s="508">
        <f>G35/F35*100</f>
        <v>62.5</v>
      </c>
      <c r="I35" s="189">
        <v>0</v>
      </c>
      <c r="J35" s="508">
        <f>'TABLE-8-1'!N35</f>
        <v>0</v>
      </c>
      <c r="K35" s="508">
        <v>0</v>
      </c>
      <c r="L35" s="189">
        <v>21</v>
      </c>
      <c r="M35" s="508">
        <f>'TABLE-8-II'!J35</f>
        <v>6</v>
      </c>
      <c r="N35" s="508">
        <f t="shared" si="4"/>
        <v>28.57142857142857</v>
      </c>
      <c r="O35" s="586" t="e">
        <f>#REF!</f>
        <v>#REF!</v>
      </c>
      <c r="P35" s="508">
        <f>'TABLE-8-II'!N35</f>
        <v>0</v>
      </c>
      <c r="Q35" s="508">
        <v>0</v>
      </c>
      <c r="R35" s="508" t="e">
        <f>#REF!</f>
        <v>#REF!</v>
      </c>
      <c r="S35" s="508">
        <f>'TABLE-8-II'!R35</f>
        <v>0</v>
      </c>
      <c r="T35" s="508">
        <v>0</v>
      </c>
      <c r="U35" s="189">
        <v>0</v>
      </c>
      <c r="V35" s="508">
        <v>0</v>
      </c>
      <c r="W35" s="508">
        <v>0</v>
      </c>
    </row>
    <row r="36" spans="1:23" ht="13.5" customHeight="1">
      <c r="A36" s="62">
        <v>29</v>
      </c>
      <c r="B36" s="189" t="s">
        <v>262</v>
      </c>
      <c r="C36" s="189">
        <v>0</v>
      </c>
      <c r="D36" s="508">
        <f>'TABLE-8-1'!F36</f>
        <v>0</v>
      </c>
      <c r="E36" s="508">
        <v>0</v>
      </c>
      <c r="F36" s="189">
        <v>0</v>
      </c>
      <c r="G36" s="508">
        <f>'TABLE-8-1'!J36</f>
        <v>0</v>
      </c>
      <c r="H36" s="508">
        <v>0</v>
      </c>
      <c r="I36" s="189">
        <v>0</v>
      </c>
      <c r="J36" s="508">
        <f>'TABLE-8-1'!N36</f>
        <v>0</v>
      </c>
      <c r="K36" s="508">
        <v>0</v>
      </c>
      <c r="L36" s="189">
        <v>0</v>
      </c>
      <c r="M36" s="508">
        <f>'TABLE-8-II'!J36</f>
        <v>0</v>
      </c>
      <c r="N36" s="508">
        <v>0</v>
      </c>
      <c r="O36" s="586" t="e">
        <f>#REF!</f>
        <v>#REF!</v>
      </c>
      <c r="P36" s="508">
        <f>'TABLE-8-II'!N36</f>
        <v>0</v>
      </c>
      <c r="Q36" s="508">
        <v>0</v>
      </c>
      <c r="R36" s="508" t="e">
        <f>#REF!</f>
        <v>#REF!</v>
      </c>
      <c r="S36" s="508">
        <f>'TABLE-8-II'!R36</f>
        <v>0</v>
      </c>
      <c r="T36" s="508">
        <v>0</v>
      </c>
      <c r="U36" s="189">
        <v>0</v>
      </c>
      <c r="V36" s="508">
        <f>'TABLE-8-II'!F36</f>
        <v>0</v>
      </c>
      <c r="W36" s="508">
        <v>0</v>
      </c>
    </row>
    <row r="37" spans="1:23" ht="13.5" customHeight="1">
      <c r="A37" s="66">
        <v>30</v>
      </c>
      <c r="B37" s="189" t="s">
        <v>227</v>
      </c>
      <c r="C37" s="189">
        <v>0</v>
      </c>
      <c r="D37" s="508">
        <f>'TABLE-8-1'!F37</f>
        <v>0</v>
      </c>
      <c r="E37" s="508">
        <v>0</v>
      </c>
      <c r="F37" s="189">
        <v>0</v>
      </c>
      <c r="G37" s="508">
        <f>'TABLE-8-1'!J37</f>
        <v>0</v>
      </c>
      <c r="H37" s="508">
        <v>0</v>
      </c>
      <c r="I37" s="189">
        <v>0</v>
      </c>
      <c r="J37" s="508">
        <f>'TABLE-8-1'!N37</f>
        <v>0</v>
      </c>
      <c r="K37" s="508">
        <v>0</v>
      </c>
      <c r="L37" s="189">
        <v>0</v>
      </c>
      <c r="M37" s="508">
        <f>'TABLE-8-II'!J37</f>
        <v>0</v>
      </c>
      <c r="N37" s="508">
        <v>0</v>
      </c>
      <c r="O37" s="586" t="e">
        <f>#REF!</f>
        <v>#REF!</v>
      </c>
      <c r="P37" s="508">
        <f>'TABLE-8-II'!N37</f>
        <v>0</v>
      </c>
      <c r="Q37" s="508">
        <v>0</v>
      </c>
      <c r="R37" s="508" t="e">
        <f>#REF!</f>
        <v>#REF!</v>
      </c>
      <c r="S37" s="508">
        <f>'TABLE-8-II'!R37</f>
        <v>0</v>
      </c>
      <c r="T37" s="508">
        <v>0</v>
      </c>
      <c r="U37" s="189">
        <v>0</v>
      </c>
      <c r="V37" s="508">
        <f>'TABLE-8-II'!F37</f>
        <v>0</v>
      </c>
      <c r="W37" s="508">
        <v>0</v>
      </c>
    </row>
    <row r="38" spans="1:23" ht="13.5" customHeight="1">
      <c r="A38" s="62">
        <v>31</v>
      </c>
      <c r="B38" s="189" t="s">
        <v>214</v>
      </c>
      <c r="C38" s="189">
        <v>0</v>
      </c>
      <c r="D38" s="508">
        <f>'TABLE-8-1'!F38</f>
        <v>0</v>
      </c>
      <c r="E38" s="508">
        <v>0</v>
      </c>
      <c r="F38" s="189">
        <v>0</v>
      </c>
      <c r="G38" s="508">
        <f>'TABLE-8-1'!J38</f>
        <v>0</v>
      </c>
      <c r="H38" s="508">
        <v>0</v>
      </c>
      <c r="I38" s="189">
        <v>0</v>
      </c>
      <c r="J38" s="508">
        <f>'TABLE-8-1'!N38</f>
        <v>0</v>
      </c>
      <c r="K38" s="508">
        <v>0</v>
      </c>
      <c r="L38" s="189">
        <v>0</v>
      </c>
      <c r="M38" s="508">
        <f>'TABLE-8-II'!J38</f>
        <v>0</v>
      </c>
      <c r="N38" s="508">
        <v>0</v>
      </c>
      <c r="O38" s="586" t="e">
        <f>#REF!</f>
        <v>#REF!</v>
      </c>
      <c r="P38" s="508">
        <f>'TABLE-8-II'!N38</f>
        <v>0</v>
      </c>
      <c r="Q38" s="508">
        <v>0</v>
      </c>
      <c r="R38" s="508" t="e">
        <f>#REF!</f>
        <v>#REF!</v>
      </c>
      <c r="S38" s="508">
        <f>'TABLE-8-II'!R38</f>
        <v>0</v>
      </c>
      <c r="T38" s="508">
        <v>0</v>
      </c>
      <c r="U38" s="189">
        <v>0</v>
      </c>
      <c r="V38" s="508">
        <f>'TABLE-8-II'!F38</f>
        <v>0</v>
      </c>
      <c r="W38" s="508">
        <v>0</v>
      </c>
    </row>
    <row r="39" spans="1:23" ht="13.5" customHeight="1">
      <c r="A39" s="66">
        <v>32</v>
      </c>
      <c r="B39" s="189" t="s">
        <v>231</v>
      </c>
      <c r="C39" s="189">
        <v>25</v>
      </c>
      <c r="D39" s="508">
        <f>'TABLE-8-1'!F39</f>
        <v>24</v>
      </c>
      <c r="E39" s="508">
        <f t="shared" si="3"/>
        <v>96</v>
      </c>
      <c r="F39" s="189">
        <v>1</v>
      </c>
      <c r="G39" s="508">
        <f>'TABLE-8-1'!J39</f>
        <v>0</v>
      </c>
      <c r="H39" s="508">
        <v>0</v>
      </c>
      <c r="I39" s="189">
        <v>3</v>
      </c>
      <c r="J39" s="508">
        <f>'TABLE-8-1'!N39</f>
        <v>3</v>
      </c>
      <c r="K39" s="508">
        <v>0</v>
      </c>
      <c r="L39" s="189">
        <v>0</v>
      </c>
      <c r="M39" s="508">
        <f>'TABLE-8-II'!J39</f>
        <v>0</v>
      </c>
      <c r="N39" s="508">
        <v>0</v>
      </c>
      <c r="O39" s="586" t="e">
        <f>#REF!</f>
        <v>#REF!</v>
      </c>
      <c r="P39" s="508">
        <f>'TABLE-8-II'!N39</f>
        <v>0</v>
      </c>
      <c r="Q39" s="508">
        <v>0</v>
      </c>
      <c r="R39" s="508" t="e">
        <f>#REF!</f>
        <v>#REF!</v>
      </c>
      <c r="S39" s="508">
        <f>'TABLE-8-II'!R39</f>
        <v>3</v>
      </c>
      <c r="T39" s="508">
        <v>0</v>
      </c>
      <c r="U39" s="189">
        <v>0</v>
      </c>
      <c r="V39" s="508">
        <f>'TABLE-8-II'!F39</f>
        <v>0</v>
      </c>
      <c r="W39" s="508">
        <v>0</v>
      </c>
    </row>
    <row r="40" spans="1:23" ht="13.5" customHeight="1">
      <c r="A40" s="62">
        <v>33</v>
      </c>
      <c r="B40" s="189" t="s">
        <v>215</v>
      </c>
      <c r="C40" s="189">
        <v>0</v>
      </c>
      <c r="D40" s="508">
        <f>'TABLE-8-1'!F40</f>
        <v>0</v>
      </c>
      <c r="E40" s="508">
        <v>0</v>
      </c>
      <c r="F40" s="189">
        <v>0</v>
      </c>
      <c r="G40" s="508">
        <f>'TABLE-8-1'!J40</f>
        <v>0</v>
      </c>
      <c r="H40" s="508">
        <v>0</v>
      </c>
      <c r="I40" s="189">
        <v>0</v>
      </c>
      <c r="J40" s="508">
        <f>'TABLE-8-1'!N40</f>
        <v>0</v>
      </c>
      <c r="K40" s="508">
        <v>0</v>
      </c>
      <c r="L40" s="189">
        <v>0</v>
      </c>
      <c r="M40" s="508">
        <f>'TABLE-8-II'!J40</f>
        <v>0</v>
      </c>
      <c r="N40" s="508">
        <v>0</v>
      </c>
      <c r="O40" s="586" t="e">
        <f>#REF!</f>
        <v>#REF!</v>
      </c>
      <c r="P40" s="508">
        <f>'TABLE-8-II'!N40</f>
        <v>0</v>
      </c>
      <c r="Q40" s="508">
        <v>0</v>
      </c>
      <c r="R40" s="508" t="e">
        <f>#REF!</f>
        <v>#REF!</v>
      </c>
      <c r="S40" s="508">
        <f>'TABLE-8-II'!R40</f>
        <v>0</v>
      </c>
      <c r="T40" s="508">
        <v>0</v>
      </c>
      <c r="U40" s="189">
        <v>0</v>
      </c>
      <c r="V40" s="508">
        <f>'TABLE-8-II'!F40</f>
        <v>0</v>
      </c>
      <c r="W40" s="508">
        <v>0</v>
      </c>
    </row>
    <row r="41" spans="1:23" ht="13.5" customHeight="1">
      <c r="A41" s="66">
        <v>34</v>
      </c>
      <c r="B41" s="189" t="s">
        <v>216</v>
      </c>
      <c r="C41" s="189">
        <v>0</v>
      </c>
      <c r="D41" s="508">
        <f>'TABLE-8-1'!F41</f>
        <v>0</v>
      </c>
      <c r="E41" s="508">
        <v>0</v>
      </c>
      <c r="F41" s="189">
        <v>0</v>
      </c>
      <c r="G41" s="508">
        <f>'TABLE-8-1'!J41</f>
        <v>0</v>
      </c>
      <c r="H41" s="508">
        <v>0</v>
      </c>
      <c r="I41" s="189">
        <v>0</v>
      </c>
      <c r="J41" s="508">
        <f>'TABLE-8-1'!N41</f>
        <v>0</v>
      </c>
      <c r="K41" s="508">
        <v>0</v>
      </c>
      <c r="L41" s="189">
        <v>0</v>
      </c>
      <c r="M41" s="508">
        <f>'TABLE-8-II'!J41</f>
        <v>0</v>
      </c>
      <c r="N41" s="508">
        <v>0</v>
      </c>
      <c r="O41" s="586" t="e">
        <f>#REF!</f>
        <v>#REF!</v>
      </c>
      <c r="P41" s="508">
        <f>'TABLE-8-II'!N41</f>
        <v>0</v>
      </c>
      <c r="Q41" s="508">
        <v>0</v>
      </c>
      <c r="R41" s="508" t="e">
        <f>#REF!</f>
        <v>#REF!</v>
      </c>
      <c r="S41" s="508">
        <f>'TABLE-8-II'!R41</f>
        <v>0</v>
      </c>
      <c r="T41" s="508">
        <v>0</v>
      </c>
      <c r="U41" s="189">
        <v>0</v>
      </c>
      <c r="V41" s="508">
        <f>'TABLE-8-II'!F41</f>
        <v>0</v>
      </c>
      <c r="W41" s="508">
        <v>0</v>
      </c>
    </row>
    <row r="42" spans="1:23" ht="13.5" customHeight="1">
      <c r="A42" s="136">
        <v>35</v>
      </c>
      <c r="B42" s="139" t="s">
        <v>358</v>
      </c>
      <c r="C42" s="189">
        <v>0</v>
      </c>
      <c r="D42" s="508">
        <f>'TABLE-8-1'!F42</f>
        <v>0</v>
      </c>
      <c r="E42" s="508">
        <v>0</v>
      </c>
      <c r="F42" s="189">
        <v>0</v>
      </c>
      <c r="G42" s="508">
        <f>'TABLE-8-1'!J42</f>
        <v>0</v>
      </c>
      <c r="H42" s="508">
        <v>0</v>
      </c>
      <c r="I42" s="189">
        <v>0</v>
      </c>
      <c r="J42" s="508">
        <f>'TABLE-8-1'!N42</f>
        <v>0</v>
      </c>
      <c r="K42" s="508">
        <v>0</v>
      </c>
      <c r="L42" s="189">
        <v>0</v>
      </c>
      <c r="M42" s="508">
        <f>'TABLE-8-II'!J42</f>
        <v>0</v>
      </c>
      <c r="N42" s="508">
        <v>0</v>
      </c>
      <c r="O42" s="586" t="e">
        <f>#REF!</f>
        <v>#REF!</v>
      </c>
      <c r="P42" s="508">
        <f>'TABLE-8-II'!N43</f>
        <v>0</v>
      </c>
      <c r="Q42" s="508">
        <v>0</v>
      </c>
      <c r="R42" s="508" t="e">
        <f>#REF!</f>
        <v>#REF!</v>
      </c>
      <c r="S42" s="508">
        <f>'TABLE-8-II'!R42</f>
        <v>0</v>
      </c>
      <c r="T42" s="508">
        <v>0</v>
      </c>
      <c r="U42" s="189">
        <v>0</v>
      </c>
      <c r="V42" s="508">
        <f>'TABLE-8-II'!F43</f>
        <v>0</v>
      </c>
      <c r="W42" s="508">
        <v>0</v>
      </c>
    </row>
    <row r="43" spans="1:23" ht="13.5" customHeight="1">
      <c r="A43" s="62">
        <v>36</v>
      </c>
      <c r="B43" s="63" t="s">
        <v>234</v>
      </c>
      <c r="C43" s="189">
        <v>3</v>
      </c>
      <c r="D43" s="508">
        <f>'TABLE-8-1'!F43</f>
        <v>3</v>
      </c>
      <c r="E43" s="508">
        <f t="shared" si="3"/>
        <v>100</v>
      </c>
      <c r="F43" s="189">
        <v>0</v>
      </c>
      <c r="G43" s="508">
        <f>'TABLE-8-1'!J43</f>
        <v>0</v>
      </c>
      <c r="H43" s="508">
        <v>0</v>
      </c>
      <c r="I43" s="189">
        <v>1</v>
      </c>
      <c r="J43" s="508">
        <f>'TABLE-8-1'!N43</f>
        <v>1</v>
      </c>
      <c r="K43" s="508">
        <f>J43/I43*100</f>
        <v>100</v>
      </c>
      <c r="L43" s="189">
        <v>0</v>
      </c>
      <c r="M43" s="508">
        <f>'TABLE-8-II'!J43</f>
        <v>0</v>
      </c>
      <c r="N43" s="508">
        <v>0</v>
      </c>
      <c r="O43" s="586" t="e">
        <f>#REF!</f>
        <v>#REF!</v>
      </c>
      <c r="P43" s="508">
        <f>'TABLE-8-II'!N43</f>
        <v>0</v>
      </c>
      <c r="Q43" s="508">
        <v>0</v>
      </c>
      <c r="R43" s="508" t="e">
        <f>#REF!</f>
        <v>#REF!</v>
      </c>
      <c r="S43" s="508">
        <f>'TABLE-8-II'!R43</f>
        <v>0</v>
      </c>
      <c r="T43" s="508">
        <v>0</v>
      </c>
      <c r="U43" s="189">
        <v>0</v>
      </c>
      <c r="V43" s="508">
        <f>'TABLE-8-II'!F43</f>
        <v>0</v>
      </c>
      <c r="W43" s="508">
        <v>0</v>
      </c>
    </row>
    <row r="44" spans="1:23" ht="13.5" customHeight="1">
      <c r="A44" s="62">
        <v>37</v>
      </c>
      <c r="B44" s="63" t="s">
        <v>246</v>
      </c>
      <c r="C44" s="189">
        <v>0</v>
      </c>
      <c r="D44" s="508">
        <f>'TABLE-8-1'!F44</f>
        <v>14</v>
      </c>
      <c r="E44" s="508">
        <v>0</v>
      </c>
      <c r="F44" s="189">
        <v>0</v>
      </c>
      <c r="G44" s="508">
        <f>'TABLE-8-1'!J44</f>
        <v>0</v>
      </c>
      <c r="H44" s="508">
        <v>0</v>
      </c>
      <c r="I44" s="189">
        <v>0</v>
      </c>
      <c r="J44" s="508">
        <f>'TABLE-8-1'!N44</f>
        <v>0</v>
      </c>
      <c r="K44" s="508">
        <v>0</v>
      </c>
      <c r="L44" s="189">
        <v>0</v>
      </c>
      <c r="M44" s="508">
        <f>'TABLE-8-II'!J44</f>
        <v>4</v>
      </c>
      <c r="N44" s="508">
        <v>0</v>
      </c>
      <c r="O44" s="586" t="e">
        <f>#REF!</f>
        <v>#REF!</v>
      </c>
      <c r="P44" s="508">
        <f>'TABLE-8-II'!N44</f>
        <v>0</v>
      </c>
      <c r="Q44" s="508">
        <v>0</v>
      </c>
      <c r="R44" s="508" t="e">
        <f>#REF!</f>
        <v>#REF!</v>
      </c>
      <c r="S44" s="508">
        <f>'TABLE-8-II'!R44</f>
        <v>0</v>
      </c>
      <c r="T44" s="508">
        <v>0</v>
      </c>
      <c r="U44" s="189">
        <v>0</v>
      </c>
      <c r="V44" s="508">
        <f>'TABLE-8-II'!F44</f>
        <v>0</v>
      </c>
      <c r="W44" s="508">
        <v>0</v>
      </c>
    </row>
    <row r="45" spans="1:23" ht="13.5" customHeight="1">
      <c r="A45" s="66">
        <v>38</v>
      </c>
      <c r="B45" s="63" t="s">
        <v>25</v>
      </c>
      <c r="C45" s="189">
        <v>0</v>
      </c>
      <c r="D45" s="508">
        <f>'TABLE-8-1'!F45</f>
        <v>17</v>
      </c>
      <c r="E45" s="508">
        <v>0</v>
      </c>
      <c r="F45" s="189">
        <v>0</v>
      </c>
      <c r="G45" s="508">
        <f>'TABLE-8-1'!J45</f>
        <v>0</v>
      </c>
      <c r="H45" s="508">
        <v>0</v>
      </c>
      <c r="I45" s="189">
        <v>0</v>
      </c>
      <c r="J45" s="508">
        <f>'TABLE-8-1'!N45</f>
        <v>0</v>
      </c>
      <c r="K45" s="508">
        <v>0</v>
      </c>
      <c r="L45" s="189">
        <v>0</v>
      </c>
      <c r="M45" s="508">
        <f>'TABLE-8-II'!J45</f>
        <v>7</v>
      </c>
      <c r="N45" s="508">
        <v>0</v>
      </c>
      <c r="O45" s="586" t="e">
        <f>#REF!</f>
        <v>#REF!</v>
      </c>
      <c r="P45" s="508">
        <f>'TABLE-8-II'!N45</f>
        <v>1</v>
      </c>
      <c r="Q45" s="508" t="e">
        <f>P45/O45*100</f>
        <v>#REF!</v>
      </c>
      <c r="R45" s="508" t="e">
        <f>#REF!</f>
        <v>#REF!</v>
      </c>
      <c r="S45" s="508">
        <f>'TABLE-8-II'!R45</f>
        <v>2</v>
      </c>
      <c r="T45" s="508" t="e">
        <f>S45/R45*100</f>
        <v>#REF!</v>
      </c>
      <c r="U45" s="189">
        <v>0</v>
      </c>
      <c r="V45" s="508">
        <f>'TABLE-8-II'!F45</f>
        <v>0</v>
      </c>
      <c r="W45" s="508">
        <v>0</v>
      </c>
    </row>
    <row r="46" spans="1:23" ht="13.5" customHeight="1">
      <c r="A46" s="62">
        <v>39</v>
      </c>
      <c r="B46" s="63" t="s">
        <v>220</v>
      </c>
      <c r="C46" s="189">
        <v>0</v>
      </c>
      <c r="D46" s="508">
        <f>'TABLE-8-1'!F46</f>
        <v>0</v>
      </c>
      <c r="E46" s="508">
        <v>0</v>
      </c>
      <c r="F46" s="189">
        <v>0</v>
      </c>
      <c r="G46" s="508">
        <f>'TABLE-8-1'!J46</f>
        <v>0</v>
      </c>
      <c r="H46" s="508">
        <v>0</v>
      </c>
      <c r="I46" s="189">
        <v>0</v>
      </c>
      <c r="J46" s="508">
        <f>'TABLE-8-1'!N46</f>
        <v>0</v>
      </c>
      <c r="K46" s="508">
        <v>0</v>
      </c>
      <c r="L46" s="189">
        <v>0</v>
      </c>
      <c r="M46" s="508">
        <f>'TABLE-8-II'!J46</f>
        <v>0</v>
      </c>
      <c r="N46" s="508">
        <v>0</v>
      </c>
      <c r="O46" s="586" t="e">
        <f>#REF!</f>
        <v>#REF!</v>
      </c>
      <c r="P46" s="508">
        <f>'TABLE-8-II'!N46</f>
        <v>0</v>
      </c>
      <c r="Q46" s="508">
        <v>0</v>
      </c>
      <c r="R46" s="508" t="e">
        <f>#REF!</f>
        <v>#REF!</v>
      </c>
      <c r="S46" s="508">
        <f>'TABLE-8-II'!R46</f>
        <v>0</v>
      </c>
      <c r="T46" s="508">
        <v>0</v>
      </c>
      <c r="U46" s="189">
        <v>0</v>
      </c>
      <c r="V46" s="508">
        <f>'TABLE-8-II'!F46</f>
        <v>0</v>
      </c>
      <c r="W46" s="508">
        <v>0</v>
      </c>
    </row>
    <row r="47" spans="1:23" ht="13.5" customHeight="1">
      <c r="A47" s="62">
        <v>40</v>
      </c>
      <c r="B47" s="63" t="s">
        <v>359</v>
      </c>
      <c r="C47" s="189">
        <v>0</v>
      </c>
      <c r="D47" s="508">
        <f>'TABLE-8-1'!F47</f>
        <v>0</v>
      </c>
      <c r="E47" s="508">
        <v>0</v>
      </c>
      <c r="F47" s="189">
        <v>0</v>
      </c>
      <c r="G47" s="508">
        <f>'TABLE-8-1'!J47</f>
        <v>0</v>
      </c>
      <c r="H47" s="508">
        <v>0</v>
      </c>
      <c r="I47" s="189">
        <v>0</v>
      </c>
      <c r="J47" s="508">
        <f>'TABLE-8-1'!N47</f>
        <v>0</v>
      </c>
      <c r="K47" s="508">
        <v>0</v>
      </c>
      <c r="L47" s="189">
        <v>0</v>
      </c>
      <c r="M47" s="508">
        <f>'TABLE-8-II'!J47</f>
        <v>0</v>
      </c>
      <c r="N47" s="508">
        <v>1</v>
      </c>
      <c r="O47" s="586" t="e">
        <f>#REF!</f>
        <v>#REF!</v>
      </c>
      <c r="P47" s="508">
        <f>'TABLE-8-II'!N47</f>
        <v>0</v>
      </c>
      <c r="Q47" s="508">
        <v>1</v>
      </c>
      <c r="R47" s="508" t="e">
        <f>#REF!</f>
        <v>#REF!</v>
      </c>
      <c r="S47" s="508">
        <f>'TABLE-8-II'!R47</f>
        <v>0</v>
      </c>
      <c r="T47" s="508">
        <v>0</v>
      </c>
      <c r="U47" s="189">
        <v>0</v>
      </c>
      <c r="V47" s="508">
        <f>'TABLE-8-II'!F47</f>
        <v>0</v>
      </c>
      <c r="W47" s="508">
        <v>1</v>
      </c>
    </row>
    <row r="48" spans="1:23" ht="13.5" customHeight="1">
      <c r="A48" s="66">
        <v>41</v>
      </c>
      <c r="B48" s="71" t="s">
        <v>447</v>
      </c>
      <c r="C48" s="189">
        <v>0</v>
      </c>
      <c r="D48" s="508">
        <f>'TABLE-8-1'!F48</f>
        <v>1</v>
      </c>
      <c r="E48" s="508">
        <v>0</v>
      </c>
      <c r="F48" s="189">
        <v>0</v>
      </c>
      <c r="G48" s="508">
        <f>'TABLE-8-1'!J48</f>
        <v>0</v>
      </c>
      <c r="H48" s="508">
        <v>0</v>
      </c>
      <c r="I48" s="189">
        <v>0</v>
      </c>
      <c r="J48" s="508">
        <f>'TABLE-8-1'!N48</f>
        <v>0</v>
      </c>
      <c r="K48" s="508">
        <v>0</v>
      </c>
      <c r="L48" s="189">
        <v>6</v>
      </c>
      <c r="M48" s="508">
        <f>'TABLE-8-II'!J48</f>
        <v>6</v>
      </c>
      <c r="N48" s="508">
        <v>0</v>
      </c>
      <c r="O48" s="586" t="e">
        <f>#REF!</f>
        <v>#REF!</v>
      </c>
      <c r="P48" s="508">
        <f>'TABLE-8-II'!N48</f>
        <v>0</v>
      </c>
      <c r="Q48" s="508">
        <v>0</v>
      </c>
      <c r="R48" s="508" t="e">
        <f>#REF!</f>
        <v>#REF!</v>
      </c>
      <c r="S48" s="508">
        <f>'TABLE-8-II'!R48</f>
        <v>0</v>
      </c>
      <c r="T48" s="508">
        <v>0</v>
      </c>
      <c r="U48" s="189">
        <v>0</v>
      </c>
      <c r="V48" s="508">
        <f>'TABLE-8-II'!F48</f>
        <v>0</v>
      </c>
      <c r="W48" s="508">
        <v>0</v>
      </c>
    </row>
    <row r="49" spans="1:23" s="2" customFormat="1" ht="13.5" customHeight="1">
      <c r="A49" s="216"/>
      <c r="B49" s="147" t="s">
        <v>222</v>
      </c>
      <c r="C49" s="147">
        <f aca="true" t="shared" si="8" ref="C49:V49">SUM(C35:C48)</f>
        <v>141</v>
      </c>
      <c r="D49" s="314">
        <f t="shared" si="8"/>
        <v>121</v>
      </c>
      <c r="E49" s="314">
        <f>D49/C49*100</f>
        <v>85.81560283687944</v>
      </c>
      <c r="F49" s="147">
        <f t="shared" si="8"/>
        <v>17</v>
      </c>
      <c r="G49" s="314">
        <f t="shared" si="8"/>
        <v>10</v>
      </c>
      <c r="H49" s="314">
        <f>G49/F49*100</f>
        <v>58.82352941176471</v>
      </c>
      <c r="I49" s="147">
        <f t="shared" si="8"/>
        <v>4</v>
      </c>
      <c r="J49" s="314">
        <f t="shared" si="8"/>
        <v>4</v>
      </c>
      <c r="K49" s="314">
        <f>J49/I49*100</f>
        <v>100</v>
      </c>
      <c r="L49" s="147">
        <f t="shared" si="8"/>
        <v>27</v>
      </c>
      <c r="M49" s="314">
        <f t="shared" si="8"/>
        <v>23</v>
      </c>
      <c r="N49" s="314">
        <f t="shared" si="4"/>
        <v>85.18518518518519</v>
      </c>
      <c r="O49" s="314" t="e">
        <f t="shared" si="8"/>
        <v>#REF!</v>
      </c>
      <c r="P49" s="314">
        <f t="shared" si="8"/>
        <v>1</v>
      </c>
      <c r="Q49" s="314" t="e">
        <f>P49/O49*100</f>
        <v>#REF!</v>
      </c>
      <c r="R49" s="508" t="e">
        <f>#REF!</f>
        <v>#REF!</v>
      </c>
      <c r="S49" s="314">
        <f t="shared" si="8"/>
        <v>5</v>
      </c>
      <c r="T49" s="314" t="e">
        <f>S49/R49*100</f>
        <v>#REF!</v>
      </c>
      <c r="U49" s="147">
        <f t="shared" si="8"/>
        <v>0</v>
      </c>
      <c r="V49" s="314">
        <f t="shared" si="8"/>
        <v>0</v>
      </c>
      <c r="W49" s="314">
        <v>0</v>
      </c>
    </row>
    <row r="50" spans="1:23" s="2" customFormat="1" ht="13.5" customHeight="1">
      <c r="A50" s="216"/>
      <c r="B50" s="216" t="s">
        <v>121</v>
      </c>
      <c r="C50" s="147">
        <f aca="true" t="shared" si="9" ref="C50:V50">C25+C34+C49</f>
        <v>76434</v>
      </c>
      <c r="D50" s="314">
        <f t="shared" si="9"/>
        <v>24117</v>
      </c>
      <c r="E50" s="314">
        <f>D50/C50*100</f>
        <v>31.552712143810346</v>
      </c>
      <c r="F50" s="147">
        <f t="shared" si="9"/>
        <v>14464</v>
      </c>
      <c r="G50" s="314">
        <f t="shared" si="9"/>
        <v>2832</v>
      </c>
      <c r="H50" s="314">
        <f>G50/F50*100</f>
        <v>19.579646017699115</v>
      </c>
      <c r="I50" s="147">
        <f t="shared" si="9"/>
        <v>21319</v>
      </c>
      <c r="J50" s="314">
        <f t="shared" si="9"/>
        <v>4194</v>
      </c>
      <c r="K50" s="314">
        <f>J50/I50*100</f>
        <v>19.67259252310146</v>
      </c>
      <c r="L50" s="147">
        <f t="shared" si="9"/>
        <v>15654</v>
      </c>
      <c r="M50" s="314">
        <f t="shared" si="9"/>
        <v>3726</v>
      </c>
      <c r="N50" s="314">
        <f t="shared" si="4"/>
        <v>23.802223073974705</v>
      </c>
      <c r="O50" s="314" t="e">
        <f t="shared" si="9"/>
        <v>#REF!</v>
      </c>
      <c r="P50" s="314">
        <f t="shared" si="9"/>
        <v>827</v>
      </c>
      <c r="Q50" s="314" t="e">
        <f>P50/O50*100</f>
        <v>#REF!</v>
      </c>
      <c r="R50" s="314" t="e">
        <f t="shared" si="9"/>
        <v>#REF!</v>
      </c>
      <c r="S50" s="314">
        <f t="shared" si="9"/>
        <v>1312</v>
      </c>
      <c r="T50" s="314" t="e">
        <f>S50/R50*100</f>
        <v>#REF!</v>
      </c>
      <c r="U50" s="147">
        <f t="shared" si="9"/>
        <v>9806</v>
      </c>
      <c r="V50" s="314">
        <f t="shared" si="9"/>
        <v>1604</v>
      </c>
      <c r="W50" s="314">
        <f>V50/U50*100</f>
        <v>16.357332245563942</v>
      </c>
    </row>
    <row r="51" spans="1:23" ht="13.5" customHeight="1">
      <c r="A51" s="212"/>
      <c r="B51" s="212"/>
      <c r="C51" s="213"/>
      <c r="D51" s="567" t="s">
        <v>33</v>
      </c>
      <c r="E51" s="567"/>
      <c r="F51" s="213"/>
      <c r="G51" s="567"/>
      <c r="H51" s="567"/>
      <c r="I51" s="213"/>
      <c r="J51" s="567"/>
      <c r="K51" s="567"/>
      <c r="L51" s="213"/>
      <c r="M51" s="567"/>
      <c r="N51" s="567"/>
      <c r="O51" s="567"/>
      <c r="P51" s="567"/>
      <c r="Q51" s="567"/>
      <c r="R51" s="567"/>
      <c r="S51" s="567"/>
      <c r="T51" s="567"/>
      <c r="U51" s="213"/>
      <c r="V51" s="567"/>
      <c r="W51" s="571"/>
    </row>
    <row r="52" spans="1:23" ht="12.75">
      <c r="A52" s="212"/>
      <c r="B52" s="212"/>
      <c r="C52" s="213"/>
      <c r="D52" s="567"/>
      <c r="E52" s="567"/>
      <c r="F52" s="213"/>
      <c r="G52" s="567"/>
      <c r="H52" s="567"/>
      <c r="I52" s="213"/>
      <c r="J52" s="567"/>
      <c r="K52" s="567"/>
      <c r="L52" s="213"/>
      <c r="M52" s="567"/>
      <c r="N52" s="567"/>
      <c r="O52" s="567"/>
      <c r="P52" s="567"/>
      <c r="Q52" s="567"/>
      <c r="R52" s="567"/>
      <c r="S52" s="567"/>
      <c r="T52" s="567"/>
      <c r="U52" s="213"/>
      <c r="V52" s="567"/>
      <c r="W52" s="571"/>
    </row>
    <row r="53" spans="1:22" ht="16.5" customHeight="1">
      <c r="A53" s="145"/>
      <c r="B53" s="145"/>
      <c r="C53" s="188"/>
      <c r="D53" s="233"/>
      <c r="E53" s="233"/>
      <c r="F53" s="188"/>
      <c r="G53" s="233"/>
      <c r="H53" s="233"/>
      <c r="I53" s="188"/>
      <c r="J53" s="233"/>
      <c r="K53" s="233"/>
      <c r="L53" s="188"/>
      <c r="M53" s="233"/>
      <c r="N53" s="233"/>
      <c r="O53" s="233"/>
      <c r="P53" s="233"/>
      <c r="Q53" s="233"/>
      <c r="R53" s="233"/>
      <c r="S53" s="233"/>
      <c r="T53" s="233"/>
      <c r="U53" s="188"/>
      <c r="V53" s="233"/>
    </row>
    <row r="54" spans="1:24" ht="18" customHeight="1">
      <c r="A54" s="149" t="s">
        <v>4</v>
      </c>
      <c r="B54" s="214" t="s">
        <v>5</v>
      </c>
      <c r="C54" s="712" t="s">
        <v>200</v>
      </c>
      <c r="D54" s="713"/>
      <c r="E54" s="556"/>
      <c r="F54" s="712" t="s">
        <v>201</v>
      </c>
      <c r="G54" s="714"/>
      <c r="H54" s="565"/>
      <c r="I54" s="712" t="s">
        <v>202</v>
      </c>
      <c r="J54" s="713"/>
      <c r="K54" s="565"/>
      <c r="L54" s="712" t="s">
        <v>191</v>
      </c>
      <c r="M54" s="713"/>
      <c r="N54" s="565"/>
      <c r="O54" s="664" t="s">
        <v>461</v>
      </c>
      <c r="P54" s="711"/>
      <c r="Q54" s="569"/>
      <c r="R54" s="712" t="s">
        <v>255</v>
      </c>
      <c r="S54" s="713"/>
      <c r="T54" s="565"/>
      <c r="U54" s="662" t="s">
        <v>203</v>
      </c>
      <c r="V54" s="663"/>
      <c r="W54" s="570"/>
      <c r="X54" s="135"/>
    </row>
    <row r="55" spans="1:24" ht="18" customHeight="1">
      <c r="A55" s="150"/>
      <c r="B55" s="150"/>
      <c r="C55" s="215" t="s">
        <v>253</v>
      </c>
      <c r="D55" s="566" t="s">
        <v>229</v>
      </c>
      <c r="E55" s="566" t="s">
        <v>272</v>
      </c>
      <c r="F55" s="398" t="s">
        <v>253</v>
      </c>
      <c r="G55" s="336" t="s">
        <v>229</v>
      </c>
      <c r="H55" s="336" t="s">
        <v>273</v>
      </c>
      <c r="I55" s="215" t="s">
        <v>253</v>
      </c>
      <c r="J55" s="566" t="s">
        <v>229</v>
      </c>
      <c r="K55" s="566" t="s">
        <v>273</v>
      </c>
      <c r="L55" s="215" t="s">
        <v>253</v>
      </c>
      <c r="M55" s="566" t="s">
        <v>229</v>
      </c>
      <c r="N55" s="566" t="s">
        <v>273</v>
      </c>
      <c r="O55" s="566" t="s">
        <v>253</v>
      </c>
      <c r="P55" s="566" t="s">
        <v>229</v>
      </c>
      <c r="Q55" s="566" t="s">
        <v>272</v>
      </c>
      <c r="R55" s="566" t="s">
        <v>253</v>
      </c>
      <c r="S55" s="566" t="s">
        <v>229</v>
      </c>
      <c r="T55" s="566" t="s">
        <v>272</v>
      </c>
      <c r="U55" s="215" t="s">
        <v>253</v>
      </c>
      <c r="V55" s="566" t="s">
        <v>229</v>
      </c>
      <c r="W55" s="566" t="s">
        <v>272</v>
      </c>
      <c r="X55" s="135"/>
    </row>
    <row r="56" spans="1:24" ht="15.75" customHeight="1">
      <c r="A56" s="141">
        <v>42</v>
      </c>
      <c r="B56" s="189" t="s">
        <v>263</v>
      </c>
      <c r="C56" s="189">
        <v>0</v>
      </c>
      <c r="D56" s="508">
        <f>'TABLE-8-1'!F56</f>
        <v>0</v>
      </c>
      <c r="E56" s="508">
        <v>0</v>
      </c>
      <c r="F56" s="189">
        <v>827</v>
      </c>
      <c r="G56" s="508">
        <f>'TABLE-8-1'!J56</f>
        <v>76</v>
      </c>
      <c r="H56" s="508">
        <f aca="true" t="shared" si="10" ref="H56:H71">G56/F56*100</f>
        <v>9.189842805320435</v>
      </c>
      <c r="I56" s="189">
        <v>0</v>
      </c>
      <c r="J56" s="508">
        <f>'TABLE-8-1'!N56</f>
        <v>0</v>
      </c>
      <c r="K56" s="508">
        <v>0</v>
      </c>
      <c r="L56" s="189">
        <v>0</v>
      </c>
      <c r="M56" s="508">
        <f>'TABLE-8-II'!J56</f>
        <v>0</v>
      </c>
      <c r="N56" s="508">
        <v>0</v>
      </c>
      <c r="O56" s="586" t="e">
        <f>#REF!</f>
        <v>#REF!</v>
      </c>
      <c r="P56" s="508">
        <f>'TABLE-8-II'!N56</f>
        <v>16</v>
      </c>
      <c r="Q56" s="508">
        <v>0</v>
      </c>
      <c r="R56" s="508" t="e">
        <f>#REF!</f>
        <v>#REF!</v>
      </c>
      <c r="S56" s="508">
        <f>'TABLE-8-II'!R56</f>
        <v>127</v>
      </c>
      <c r="T56" s="508" t="e">
        <f>S56/R56*100</f>
        <v>#REF!</v>
      </c>
      <c r="U56" s="189">
        <v>214</v>
      </c>
      <c r="V56" s="508">
        <f>'TABLE-8-II'!F56</f>
        <v>163</v>
      </c>
      <c r="W56" s="508">
        <f aca="true" t="shared" si="11" ref="W56:W71">V56/U56*100</f>
        <v>76.16822429906543</v>
      </c>
      <c r="X56" s="135"/>
    </row>
    <row r="57" spans="1:24" ht="15.75" customHeight="1">
      <c r="A57" s="141">
        <v>43</v>
      </c>
      <c r="B57" s="189" t="s">
        <v>77</v>
      </c>
      <c r="C57" s="189">
        <v>0</v>
      </c>
      <c r="D57" s="508">
        <f>'TABLE-8-1'!F57</f>
        <v>0</v>
      </c>
      <c r="E57" s="508">
        <v>0</v>
      </c>
      <c r="F57" s="189">
        <v>165</v>
      </c>
      <c r="G57" s="508">
        <f>'TABLE-8-1'!J57</f>
        <v>48</v>
      </c>
      <c r="H57" s="508">
        <v>0</v>
      </c>
      <c r="I57" s="189">
        <v>763</v>
      </c>
      <c r="J57" s="508">
        <f>'TABLE-8-1'!N57</f>
        <v>266</v>
      </c>
      <c r="K57" s="508">
        <v>0</v>
      </c>
      <c r="L57" s="189">
        <v>0</v>
      </c>
      <c r="M57" s="508">
        <f>'TABLE-8-II'!J57</f>
        <v>0</v>
      </c>
      <c r="N57" s="508">
        <v>0</v>
      </c>
      <c r="O57" s="586" t="e">
        <f>#REF!</f>
        <v>#REF!</v>
      </c>
      <c r="P57" s="508">
        <f>'TABLE-8-II'!N57</f>
        <v>0</v>
      </c>
      <c r="Q57" s="508">
        <v>0</v>
      </c>
      <c r="R57" s="508">
        <v>196</v>
      </c>
      <c r="S57" s="508">
        <f>'TABLE-8-II'!R57</f>
        <v>15</v>
      </c>
      <c r="T57" s="508">
        <f>S57/R57*100</f>
        <v>7.653061224489796</v>
      </c>
      <c r="U57" s="189">
        <v>171</v>
      </c>
      <c r="V57" s="508">
        <f>'TABLE-8-II'!F57</f>
        <v>36</v>
      </c>
      <c r="W57" s="508">
        <v>0</v>
      </c>
      <c r="X57" s="135"/>
    </row>
    <row r="58" spans="1:24" ht="15.75" customHeight="1">
      <c r="A58" s="141">
        <v>44</v>
      </c>
      <c r="B58" s="189" t="s">
        <v>264</v>
      </c>
      <c r="C58" s="189">
        <v>0</v>
      </c>
      <c r="D58" s="508">
        <f>'TABLE-8-1'!F58</f>
        <v>0</v>
      </c>
      <c r="E58" s="508">
        <v>0</v>
      </c>
      <c r="F58" s="189">
        <v>933</v>
      </c>
      <c r="G58" s="508">
        <f>'TABLE-8-1'!J58</f>
        <v>224</v>
      </c>
      <c r="H58" s="508">
        <f t="shared" si="10"/>
        <v>24.008574490889604</v>
      </c>
      <c r="I58" s="189">
        <v>768</v>
      </c>
      <c r="J58" s="508">
        <f>'TABLE-8-1'!N58</f>
        <v>232</v>
      </c>
      <c r="K58" s="508">
        <f>J58/I58*100</f>
        <v>30.208333333333332</v>
      </c>
      <c r="L58" s="189">
        <v>0</v>
      </c>
      <c r="M58" s="508">
        <f>'TABLE-8-II'!J58</f>
        <v>0</v>
      </c>
      <c r="N58" s="508">
        <v>0</v>
      </c>
      <c r="O58" s="586" t="e">
        <f>#REF!</f>
        <v>#REF!</v>
      </c>
      <c r="P58" s="508">
        <f>'TABLE-8-II'!N58</f>
        <v>1</v>
      </c>
      <c r="Q58" s="508">
        <v>0</v>
      </c>
      <c r="R58" s="508" t="e">
        <f>#REF!</f>
        <v>#REF!</v>
      </c>
      <c r="S58" s="508">
        <f>'TABLE-8-II'!R58</f>
        <v>25</v>
      </c>
      <c r="T58" s="508" t="e">
        <f aca="true" t="shared" si="12" ref="T58:T71">S58/R58*100</f>
        <v>#REF!</v>
      </c>
      <c r="U58" s="189">
        <v>65</v>
      </c>
      <c r="V58" s="508">
        <f>'TABLE-8-II'!F58</f>
        <v>5</v>
      </c>
      <c r="W58" s="508">
        <f t="shared" si="11"/>
        <v>7.6923076923076925</v>
      </c>
      <c r="X58" s="135"/>
    </row>
    <row r="59" spans="1:24" ht="15.75" customHeight="1">
      <c r="A59" s="141">
        <v>45</v>
      </c>
      <c r="B59" s="189" t="s">
        <v>29</v>
      </c>
      <c r="C59" s="189">
        <v>0</v>
      </c>
      <c r="D59" s="508">
        <f>'TABLE-8-1'!F59</f>
        <v>0</v>
      </c>
      <c r="E59" s="508">
        <v>0</v>
      </c>
      <c r="F59" s="189">
        <v>47</v>
      </c>
      <c r="G59" s="508">
        <f>'TABLE-8-1'!J59</f>
        <v>8</v>
      </c>
      <c r="H59" s="508">
        <f t="shared" si="10"/>
        <v>17.02127659574468</v>
      </c>
      <c r="I59" s="189">
        <v>0</v>
      </c>
      <c r="J59" s="508">
        <f>'TABLE-8-1'!N59</f>
        <v>0</v>
      </c>
      <c r="K59" s="508">
        <v>0</v>
      </c>
      <c r="L59" s="189">
        <v>11</v>
      </c>
      <c r="M59" s="508">
        <f>'TABLE-8-II'!J59</f>
        <v>0</v>
      </c>
      <c r="N59" s="508">
        <v>0</v>
      </c>
      <c r="O59" s="586" t="e">
        <f>#REF!</f>
        <v>#REF!</v>
      </c>
      <c r="P59" s="508">
        <f>'TABLE-8-II'!N59</f>
        <v>0</v>
      </c>
      <c r="Q59" s="508">
        <v>0</v>
      </c>
      <c r="R59" s="508" t="e">
        <f>#REF!</f>
        <v>#REF!</v>
      </c>
      <c r="S59" s="508">
        <f>'TABLE-8-II'!R59</f>
        <v>0</v>
      </c>
      <c r="T59" s="508">
        <v>0</v>
      </c>
      <c r="U59" s="189">
        <v>41</v>
      </c>
      <c r="V59" s="508">
        <f>'TABLE-8-II'!F59</f>
        <v>5</v>
      </c>
      <c r="W59" s="508">
        <v>0</v>
      </c>
      <c r="X59" s="135"/>
    </row>
    <row r="60" spans="1:24" ht="15.75" customHeight="1">
      <c r="A60" s="141">
        <v>46</v>
      </c>
      <c r="B60" s="189" t="s">
        <v>230</v>
      </c>
      <c r="C60" s="189">
        <v>0</v>
      </c>
      <c r="D60" s="508">
        <f>'TABLE-8-1'!F60</f>
        <v>0</v>
      </c>
      <c r="E60" s="508">
        <v>0</v>
      </c>
      <c r="F60" s="189">
        <v>1013</v>
      </c>
      <c r="G60" s="508">
        <f>'TABLE-8-1'!J60</f>
        <v>230</v>
      </c>
      <c r="H60" s="508">
        <f t="shared" si="10"/>
        <v>22.704837117472852</v>
      </c>
      <c r="I60" s="189">
        <v>1602</v>
      </c>
      <c r="J60" s="508">
        <f>'TABLE-8-1'!N60</f>
        <v>471</v>
      </c>
      <c r="K60" s="508">
        <f>J60/I60*100</f>
        <v>29.40074906367041</v>
      </c>
      <c r="L60" s="189">
        <v>0</v>
      </c>
      <c r="M60" s="508">
        <f>'TABLE-8-II'!J60</f>
        <v>0</v>
      </c>
      <c r="N60" s="508">
        <v>0</v>
      </c>
      <c r="O60" s="586" t="e">
        <f>#REF!</f>
        <v>#REF!</v>
      </c>
      <c r="P60" s="508">
        <f>'TABLE-8-II'!N60</f>
        <v>3</v>
      </c>
      <c r="Q60" s="508" t="e">
        <f>P60/O60*100</f>
        <v>#REF!</v>
      </c>
      <c r="R60" s="508" t="e">
        <f>#REF!</f>
        <v>#REF!</v>
      </c>
      <c r="S60" s="508">
        <f>'TABLE-8-II'!R60</f>
        <v>39</v>
      </c>
      <c r="T60" s="508" t="e">
        <f t="shared" si="12"/>
        <v>#REF!</v>
      </c>
      <c r="U60" s="189">
        <v>68</v>
      </c>
      <c r="V60" s="508">
        <f>'TABLE-8-II'!F60</f>
        <v>9</v>
      </c>
      <c r="W60" s="508">
        <f t="shared" si="11"/>
        <v>13.23529411764706</v>
      </c>
      <c r="X60" s="135"/>
    </row>
    <row r="61" spans="1:24" ht="15.75" customHeight="1">
      <c r="A61" s="141">
        <v>47</v>
      </c>
      <c r="B61" s="189" t="s">
        <v>30</v>
      </c>
      <c r="C61" s="189">
        <v>0</v>
      </c>
      <c r="D61" s="508">
        <f>'TABLE-8-1'!F61</f>
        <v>0</v>
      </c>
      <c r="E61" s="508">
        <v>0</v>
      </c>
      <c r="F61" s="189">
        <v>14325</v>
      </c>
      <c r="G61" s="508">
        <f>'TABLE-8-1'!J61</f>
        <v>0</v>
      </c>
      <c r="H61" s="508">
        <v>0</v>
      </c>
      <c r="I61" s="189">
        <v>0</v>
      </c>
      <c r="J61" s="508">
        <f>'TABLE-8-1'!N61</f>
        <v>0</v>
      </c>
      <c r="K61" s="508">
        <v>0</v>
      </c>
      <c r="L61" s="189">
        <v>0</v>
      </c>
      <c r="M61" s="508">
        <f>'TABLE-8-II'!J61</f>
        <v>0</v>
      </c>
      <c r="N61" s="508">
        <v>0</v>
      </c>
      <c r="O61" s="586" t="e">
        <f>#REF!</f>
        <v>#REF!</v>
      </c>
      <c r="P61" s="508">
        <f>'TABLE-8-II'!N61</f>
        <v>0</v>
      </c>
      <c r="Q61" s="508">
        <v>0</v>
      </c>
      <c r="R61" s="508" t="e">
        <f>#REF!</f>
        <v>#REF!</v>
      </c>
      <c r="S61" s="508">
        <f>'TABLE-8-II'!R61</f>
        <v>0</v>
      </c>
      <c r="T61" s="508" t="e">
        <f t="shared" si="12"/>
        <v>#REF!</v>
      </c>
      <c r="U61" s="189">
        <v>0</v>
      </c>
      <c r="V61" s="508">
        <f>'TABLE-8-II'!F61</f>
        <v>0</v>
      </c>
      <c r="W61" s="508">
        <v>0</v>
      </c>
      <c r="X61" s="135"/>
    </row>
    <row r="62" spans="1:24" ht="15.75" customHeight="1">
      <c r="A62" s="141">
        <v>48</v>
      </c>
      <c r="B62" s="189" t="s">
        <v>28</v>
      </c>
      <c r="C62" s="189">
        <v>0</v>
      </c>
      <c r="D62" s="508">
        <f>'TABLE-8-1'!F62</f>
        <v>0</v>
      </c>
      <c r="E62" s="508">
        <v>0</v>
      </c>
      <c r="F62" s="189">
        <v>1157</v>
      </c>
      <c r="G62" s="508">
        <f>'TABLE-8-1'!J62</f>
        <v>8</v>
      </c>
      <c r="H62" s="508">
        <f t="shared" si="10"/>
        <v>0.6914433880726015</v>
      </c>
      <c r="I62" s="189">
        <v>0</v>
      </c>
      <c r="J62" s="508">
        <f>'TABLE-8-1'!N62</f>
        <v>0</v>
      </c>
      <c r="K62" s="508">
        <v>0</v>
      </c>
      <c r="L62" s="189">
        <v>0</v>
      </c>
      <c r="M62" s="508">
        <f>'TABLE-8-II'!J62</f>
        <v>0</v>
      </c>
      <c r="N62" s="508">
        <v>0</v>
      </c>
      <c r="O62" s="586" t="e">
        <f>#REF!</f>
        <v>#REF!</v>
      </c>
      <c r="P62" s="508">
        <f>'TABLE-8-II'!N62</f>
        <v>0</v>
      </c>
      <c r="Q62" s="508">
        <v>0</v>
      </c>
      <c r="R62" s="508" t="e">
        <f>#REF!</f>
        <v>#REF!</v>
      </c>
      <c r="S62" s="508">
        <f>'TABLE-8-II'!R62</f>
        <v>0</v>
      </c>
      <c r="T62" s="508" t="e">
        <f t="shared" si="12"/>
        <v>#REF!</v>
      </c>
      <c r="U62" s="189">
        <v>56</v>
      </c>
      <c r="V62" s="508">
        <f>'TABLE-8-II'!F62</f>
        <v>0</v>
      </c>
      <c r="W62" s="508">
        <f t="shared" si="11"/>
        <v>0</v>
      </c>
      <c r="X62" s="135"/>
    </row>
    <row r="63" spans="1:24" ht="15.75" customHeight="1">
      <c r="A63" s="141">
        <v>49</v>
      </c>
      <c r="B63" s="189" t="s">
        <v>265</v>
      </c>
      <c r="C63" s="189">
        <v>0</v>
      </c>
      <c r="D63" s="508">
        <f>'TABLE-8-1'!F63</f>
        <v>0</v>
      </c>
      <c r="E63" s="508">
        <v>0</v>
      </c>
      <c r="F63" s="189">
        <v>0</v>
      </c>
      <c r="G63" s="508">
        <f>'TABLE-8-1'!J63</f>
        <v>0</v>
      </c>
      <c r="H63" s="508">
        <v>0</v>
      </c>
      <c r="I63" s="189">
        <v>894</v>
      </c>
      <c r="J63" s="508">
        <f>'TABLE-8-1'!N63</f>
        <v>252</v>
      </c>
      <c r="K63" s="508">
        <v>0</v>
      </c>
      <c r="L63" s="189">
        <v>0</v>
      </c>
      <c r="M63" s="508">
        <f>'TABLE-8-II'!J63</f>
        <v>0</v>
      </c>
      <c r="N63" s="508">
        <v>0</v>
      </c>
      <c r="O63" s="586" t="e">
        <f>#REF!</f>
        <v>#REF!</v>
      </c>
      <c r="P63" s="508">
        <f>'TABLE-8-II'!N63</f>
        <v>0</v>
      </c>
      <c r="Q63" s="508">
        <v>0</v>
      </c>
      <c r="R63" s="508" t="e">
        <f>#REF!</f>
        <v>#REF!</v>
      </c>
      <c r="S63" s="508">
        <f>'TABLE-8-II'!R63</f>
        <v>10</v>
      </c>
      <c r="T63" s="508">
        <v>0</v>
      </c>
      <c r="U63" s="189">
        <v>983</v>
      </c>
      <c r="V63" s="508">
        <f>'TABLE-8-II'!F63</f>
        <v>22</v>
      </c>
      <c r="W63" s="508">
        <v>0</v>
      </c>
      <c r="X63" s="135"/>
    </row>
    <row r="64" spans="1:24" ht="15.75" customHeight="1">
      <c r="A64" s="141">
        <v>50</v>
      </c>
      <c r="B64" s="189" t="s">
        <v>26</v>
      </c>
      <c r="C64" s="189">
        <v>0</v>
      </c>
      <c r="D64" s="508">
        <f>'TABLE-8-1'!F64</f>
        <v>0</v>
      </c>
      <c r="E64" s="508">
        <v>0</v>
      </c>
      <c r="F64" s="189">
        <v>101</v>
      </c>
      <c r="G64" s="508">
        <f>'TABLE-8-1'!J64</f>
        <v>26</v>
      </c>
      <c r="H64" s="508">
        <f t="shared" si="10"/>
        <v>25.742574257425744</v>
      </c>
      <c r="I64" s="189">
        <v>22</v>
      </c>
      <c r="J64" s="508">
        <f>'TABLE-8-1'!N64</f>
        <v>4</v>
      </c>
      <c r="K64" s="508">
        <f>J64/I64*100</f>
        <v>18.181818181818183</v>
      </c>
      <c r="L64" s="189">
        <v>0</v>
      </c>
      <c r="M64" s="508">
        <f>'TABLE-8-II'!J64</f>
        <v>0</v>
      </c>
      <c r="N64" s="508">
        <v>0</v>
      </c>
      <c r="O64" s="586" t="e">
        <f>#REF!</f>
        <v>#REF!</v>
      </c>
      <c r="P64" s="508">
        <f>'TABLE-8-II'!N64</f>
        <v>0</v>
      </c>
      <c r="Q64" s="508">
        <v>0</v>
      </c>
      <c r="R64" s="508" t="e">
        <f>#REF!</f>
        <v>#REF!</v>
      </c>
      <c r="S64" s="508">
        <f>'TABLE-8-II'!R64</f>
        <v>3</v>
      </c>
      <c r="T64" s="508" t="e">
        <f t="shared" si="12"/>
        <v>#REF!</v>
      </c>
      <c r="U64" s="189">
        <v>17</v>
      </c>
      <c r="V64" s="508">
        <f>'TABLE-8-II'!F64</f>
        <v>2</v>
      </c>
      <c r="W64" s="508">
        <f t="shared" si="11"/>
        <v>11.76470588235294</v>
      </c>
      <c r="X64" s="135"/>
    </row>
    <row r="65" spans="1:24" ht="15.75" customHeight="1">
      <c r="A65" s="141">
        <v>51</v>
      </c>
      <c r="B65" s="189" t="s">
        <v>27</v>
      </c>
      <c r="C65" s="189">
        <v>0</v>
      </c>
      <c r="D65" s="508">
        <f>'TABLE-8-1'!F65</f>
        <v>0</v>
      </c>
      <c r="E65" s="508">
        <v>0</v>
      </c>
      <c r="F65" s="189">
        <v>305</v>
      </c>
      <c r="G65" s="508">
        <f>'TABLE-8-1'!J65</f>
        <v>57</v>
      </c>
      <c r="H65" s="508">
        <f t="shared" si="10"/>
        <v>18.688524590163937</v>
      </c>
      <c r="I65" s="189">
        <v>170</v>
      </c>
      <c r="J65" s="508">
        <f>'TABLE-8-1'!N65</f>
        <v>21</v>
      </c>
      <c r="K65" s="508">
        <f>J65/I65*100</f>
        <v>12.352941176470589</v>
      </c>
      <c r="L65" s="189">
        <v>0</v>
      </c>
      <c r="M65" s="508">
        <f>'TABLE-8-II'!J65</f>
        <v>0</v>
      </c>
      <c r="N65" s="508">
        <v>0</v>
      </c>
      <c r="O65" s="586" t="e">
        <f>#REF!</f>
        <v>#REF!</v>
      </c>
      <c r="P65" s="508">
        <f>'TABLE-8-II'!N65</f>
        <v>0</v>
      </c>
      <c r="Q65" s="508">
        <v>0</v>
      </c>
      <c r="R65" s="508" t="e">
        <f>#REF!</f>
        <v>#REF!</v>
      </c>
      <c r="S65" s="508">
        <f>'TABLE-8-II'!R65</f>
        <v>2</v>
      </c>
      <c r="T65" s="508">
        <v>0</v>
      </c>
      <c r="U65" s="189">
        <v>86</v>
      </c>
      <c r="V65" s="508">
        <f>'TABLE-8-II'!F65</f>
        <v>10</v>
      </c>
      <c r="W65" s="508">
        <f t="shared" si="11"/>
        <v>11.627906976744185</v>
      </c>
      <c r="X65" s="135"/>
    </row>
    <row r="66" spans="1:23" s="2" customFormat="1" ht="15.75" customHeight="1">
      <c r="A66" s="141"/>
      <c r="B66" s="216" t="s">
        <v>121</v>
      </c>
      <c r="C66" s="147">
        <f aca="true" t="shared" si="13" ref="C66:V66">SUM(C56:C65)</f>
        <v>0</v>
      </c>
      <c r="D66" s="314">
        <f t="shared" si="13"/>
        <v>0</v>
      </c>
      <c r="E66" s="314">
        <v>0</v>
      </c>
      <c r="F66" s="147">
        <f t="shared" si="13"/>
        <v>18873</v>
      </c>
      <c r="G66" s="314">
        <f t="shared" si="13"/>
        <v>677</v>
      </c>
      <c r="H66" s="314">
        <f t="shared" si="10"/>
        <v>3.5871350606686803</v>
      </c>
      <c r="I66" s="147">
        <f t="shared" si="13"/>
        <v>4219</v>
      </c>
      <c r="J66" s="314">
        <f t="shared" si="13"/>
        <v>1246</v>
      </c>
      <c r="K66" s="314">
        <f>J66/I66*100</f>
        <v>29.53306470727661</v>
      </c>
      <c r="L66" s="147">
        <f t="shared" si="13"/>
        <v>11</v>
      </c>
      <c r="M66" s="314">
        <f t="shared" si="13"/>
        <v>0</v>
      </c>
      <c r="N66" s="314">
        <v>0</v>
      </c>
      <c r="O66" s="314" t="e">
        <f t="shared" si="13"/>
        <v>#REF!</v>
      </c>
      <c r="P66" s="314">
        <f t="shared" si="13"/>
        <v>20</v>
      </c>
      <c r="Q66" s="314" t="e">
        <f>P66/O66*100</f>
        <v>#REF!</v>
      </c>
      <c r="R66" s="314" t="e">
        <f t="shared" si="13"/>
        <v>#REF!</v>
      </c>
      <c r="S66" s="314">
        <f t="shared" si="13"/>
        <v>221</v>
      </c>
      <c r="T66" s="314" t="e">
        <f t="shared" si="12"/>
        <v>#REF!</v>
      </c>
      <c r="U66" s="147">
        <f t="shared" si="13"/>
        <v>1701</v>
      </c>
      <c r="V66" s="314">
        <f t="shared" si="13"/>
        <v>252</v>
      </c>
      <c r="W66" s="314">
        <f t="shared" si="11"/>
        <v>14.814814814814813</v>
      </c>
    </row>
    <row r="67" spans="1:24" ht="15.75" customHeight="1">
      <c r="A67" s="141"/>
      <c r="B67" s="457"/>
      <c r="C67" s="189"/>
      <c r="D67" s="508" t="s">
        <v>33</v>
      </c>
      <c r="E67" s="508" t="s">
        <v>33</v>
      </c>
      <c r="F67" s="189"/>
      <c r="G67" s="508" t="s">
        <v>33</v>
      </c>
      <c r="H67" s="508" t="s">
        <v>33</v>
      </c>
      <c r="I67" s="189"/>
      <c r="J67" s="508" t="s">
        <v>33</v>
      </c>
      <c r="K67" s="508" t="s">
        <v>33</v>
      </c>
      <c r="L67" s="189"/>
      <c r="M67" s="508" t="s">
        <v>33</v>
      </c>
      <c r="N67" s="508" t="s">
        <v>33</v>
      </c>
      <c r="O67" s="508"/>
      <c r="P67" s="508" t="s">
        <v>33</v>
      </c>
      <c r="Q67" s="508" t="s">
        <v>33</v>
      </c>
      <c r="R67" s="508"/>
      <c r="S67" s="508">
        <f>'TABLE-8-II'!R67</f>
        <v>0</v>
      </c>
      <c r="T67" s="508" t="s">
        <v>33</v>
      </c>
      <c r="U67" s="189"/>
      <c r="V67" s="508">
        <f>'TABLE-8-II'!F67</f>
        <v>0</v>
      </c>
      <c r="W67" s="508" t="s">
        <v>33</v>
      </c>
      <c r="X67" s="135"/>
    </row>
    <row r="68" spans="1:24" ht="15.75" customHeight="1">
      <c r="A68" s="141">
        <v>52</v>
      </c>
      <c r="B68" s="189" t="s">
        <v>31</v>
      </c>
      <c r="C68" s="189">
        <v>0</v>
      </c>
      <c r="D68" s="508">
        <f>'TABLE-8-1'!F68</f>
        <v>0</v>
      </c>
      <c r="E68" s="508">
        <v>0</v>
      </c>
      <c r="F68" s="189">
        <v>0</v>
      </c>
      <c r="G68" s="508">
        <f>'TABLE-8-1'!J68</f>
        <v>0</v>
      </c>
      <c r="H68" s="508">
        <v>0</v>
      </c>
      <c r="I68" s="189">
        <v>0</v>
      </c>
      <c r="J68" s="508">
        <f>'TABLE-8-1'!N68</f>
        <v>0</v>
      </c>
      <c r="K68" s="508">
        <v>0</v>
      </c>
      <c r="L68" s="189">
        <v>0</v>
      </c>
      <c r="M68" s="508">
        <f>'TABLE-8-II'!J68</f>
        <v>0</v>
      </c>
      <c r="N68" s="508">
        <v>0</v>
      </c>
      <c r="O68" s="586" t="e">
        <f>#REF!</f>
        <v>#REF!</v>
      </c>
      <c r="P68" s="508">
        <f>'TABLE-8-II'!N68</f>
        <v>0</v>
      </c>
      <c r="Q68" s="508">
        <v>0</v>
      </c>
      <c r="R68" s="508" t="e">
        <f>#REF!</f>
        <v>#REF!</v>
      </c>
      <c r="S68" s="508">
        <f>'TABLE-8-II'!R68</f>
        <v>0</v>
      </c>
      <c r="T68" s="508">
        <v>0</v>
      </c>
      <c r="U68" s="189">
        <v>0</v>
      </c>
      <c r="V68" s="508">
        <f>'TABLE-8-II'!F68</f>
        <v>0</v>
      </c>
      <c r="W68" s="508">
        <v>0</v>
      </c>
      <c r="X68" s="135"/>
    </row>
    <row r="69" spans="1:24" ht="15.75" customHeight="1">
      <c r="A69" s="141">
        <v>53</v>
      </c>
      <c r="B69" s="189" t="s">
        <v>129</v>
      </c>
      <c r="C69" s="189">
        <v>0</v>
      </c>
      <c r="D69" s="508">
        <f>'TABLE-8-1'!F69</f>
        <v>0</v>
      </c>
      <c r="E69" s="508">
        <v>0</v>
      </c>
      <c r="F69" s="189">
        <v>0</v>
      </c>
      <c r="G69" s="508">
        <f>'TABLE-8-1'!J69</f>
        <v>0</v>
      </c>
      <c r="H69" s="508">
        <v>0</v>
      </c>
      <c r="I69" s="189">
        <v>0</v>
      </c>
      <c r="J69" s="508">
        <f>'TABLE-8-1'!N69</f>
        <v>0</v>
      </c>
      <c r="K69" s="508">
        <v>0</v>
      </c>
      <c r="L69" s="189">
        <v>0</v>
      </c>
      <c r="M69" s="508">
        <f>'TABLE-8-II'!J69</f>
        <v>0</v>
      </c>
      <c r="N69" s="508">
        <v>0</v>
      </c>
      <c r="O69" s="586" t="e">
        <f>#REF!</f>
        <v>#REF!</v>
      </c>
      <c r="P69" s="508">
        <f>'TABLE-8-II'!N69</f>
        <v>0</v>
      </c>
      <c r="Q69" s="508">
        <v>0</v>
      </c>
      <c r="R69" s="508" t="e">
        <f>#REF!</f>
        <v>#REF!</v>
      </c>
      <c r="S69" s="508">
        <f>'TABLE-8-II'!R69</f>
        <v>0</v>
      </c>
      <c r="T69" s="508">
        <v>0</v>
      </c>
      <c r="U69" s="189">
        <v>0</v>
      </c>
      <c r="V69" s="508">
        <f>'TABLE-8-II'!F69</f>
        <v>0</v>
      </c>
      <c r="W69" s="508">
        <v>0</v>
      </c>
      <c r="X69" s="135"/>
    </row>
    <row r="70" spans="1:23" s="2" customFormat="1" ht="15.75" customHeight="1">
      <c r="A70" s="216"/>
      <c r="B70" s="216" t="s">
        <v>121</v>
      </c>
      <c r="C70" s="147">
        <f>SUM(C68:C69)</f>
        <v>0</v>
      </c>
      <c r="D70" s="314">
        <f aca="true" t="shared" si="14" ref="D70:V70">SUM(D68:D69)</f>
        <v>0</v>
      </c>
      <c r="E70" s="314">
        <v>0</v>
      </c>
      <c r="F70" s="147">
        <f t="shared" si="14"/>
        <v>0</v>
      </c>
      <c r="G70" s="314">
        <f t="shared" si="14"/>
        <v>0</v>
      </c>
      <c r="H70" s="314">
        <v>0</v>
      </c>
      <c r="I70" s="147">
        <f t="shared" si="14"/>
        <v>0</v>
      </c>
      <c r="J70" s="314">
        <f t="shared" si="14"/>
        <v>0</v>
      </c>
      <c r="K70" s="314">
        <v>0</v>
      </c>
      <c r="L70" s="147">
        <f t="shared" si="14"/>
        <v>0</v>
      </c>
      <c r="M70" s="314">
        <f t="shared" si="14"/>
        <v>0</v>
      </c>
      <c r="N70" s="314">
        <v>0</v>
      </c>
      <c r="O70" s="314" t="e">
        <f t="shared" si="14"/>
        <v>#REF!</v>
      </c>
      <c r="P70" s="314">
        <f t="shared" si="14"/>
        <v>0</v>
      </c>
      <c r="Q70" s="314">
        <v>0</v>
      </c>
      <c r="R70" s="314" t="e">
        <f t="shared" si="14"/>
        <v>#REF!</v>
      </c>
      <c r="S70" s="314">
        <f t="shared" si="14"/>
        <v>0</v>
      </c>
      <c r="T70" s="314">
        <v>0</v>
      </c>
      <c r="U70" s="147">
        <f t="shared" si="14"/>
        <v>0</v>
      </c>
      <c r="V70" s="314">
        <f t="shared" si="14"/>
        <v>0</v>
      </c>
      <c r="W70" s="314">
        <v>0</v>
      </c>
    </row>
    <row r="71" spans="1:23" s="2" customFormat="1" ht="15.75" customHeight="1">
      <c r="A71" s="216"/>
      <c r="B71" s="216" t="s">
        <v>32</v>
      </c>
      <c r="C71" s="147">
        <f>C50+C66+C70</f>
        <v>76434</v>
      </c>
      <c r="D71" s="314">
        <f>D50+D66+D70</f>
        <v>24117</v>
      </c>
      <c r="E71" s="314">
        <f>D71/C71*100</f>
        <v>31.552712143810346</v>
      </c>
      <c r="F71" s="147">
        <f>F50+F66+F70</f>
        <v>33337</v>
      </c>
      <c r="G71" s="314">
        <f>G50+G66+G70</f>
        <v>3509</v>
      </c>
      <c r="H71" s="314">
        <f t="shared" si="10"/>
        <v>10.52584215736269</v>
      </c>
      <c r="I71" s="147">
        <f>I50+I66+I70</f>
        <v>25538</v>
      </c>
      <c r="J71" s="314">
        <f>J50+J66+J70</f>
        <v>5440</v>
      </c>
      <c r="K71" s="314">
        <f>J71/I71*100</f>
        <v>21.30158978776725</v>
      </c>
      <c r="L71" s="147">
        <f>L50+L66+L70</f>
        <v>15665</v>
      </c>
      <c r="M71" s="314">
        <f>M50+M66+M70</f>
        <v>3726</v>
      </c>
      <c r="N71" s="314">
        <f>M71/L71*100</f>
        <v>23.785509096712413</v>
      </c>
      <c r="O71" s="314" t="e">
        <f>O50+O66+O70</f>
        <v>#REF!</v>
      </c>
      <c r="P71" s="314">
        <f>P50+P66+P70</f>
        <v>847</v>
      </c>
      <c r="Q71" s="314" t="e">
        <f>P71/O71*100</f>
        <v>#REF!</v>
      </c>
      <c r="R71" s="314" t="e">
        <f>R50+R66+R70</f>
        <v>#REF!</v>
      </c>
      <c r="S71" s="314">
        <f>S50+S66+S70</f>
        <v>1533</v>
      </c>
      <c r="T71" s="314" t="e">
        <f t="shared" si="12"/>
        <v>#REF!</v>
      </c>
      <c r="U71" s="147">
        <f>U50+U66+U70</f>
        <v>11507</v>
      </c>
      <c r="V71" s="314">
        <f>V50+V66+V70</f>
        <v>1856</v>
      </c>
      <c r="W71" s="314">
        <f t="shared" si="11"/>
        <v>16.1293125923351</v>
      </c>
    </row>
    <row r="72" spans="1:23" s="2" customFormat="1" ht="15.75" customHeight="1">
      <c r="A72" s="216"/>
      <c r="B72" s="216"/>
      <c r="C72" s="147"/>
      <c r="D72" s="314"/>
      <c r="E72" s="314"/>
      <c r="F72" s="147"/>
      <c r="G72" s="314"/>
      <c r="H72" s="314"/>
      <c r="I72" s="147"/>
      <c r="J72" s="314"/>
      <c r="K72" s="314"/>
      <c r="L72" s="147"/>
      <c r="M72" s="314"/>
      <c r="N72" s="314"/>
      <c r="O72" s="314"/>
      <c r="P72" s="314"/>
      <c r="Q72" s="314"/>
      <c r="R72" s="314"/>
      <c r="S72" s="314"/>
      <c r="T72" s="314"/>
      <c r="U72" s="147"/>
      <c r="V72" s="314"/>
      <c r="W72" s="535"/>
    </row>
    <row r="73" spans="1:23" s="2" customFormat="1" ht="15.75" customHeight="1">
      <c r="A73" s="216"/>
      <c r="B73" s="216" t="s">
        <v>257</v>
      </c>
      <c r="C73" s="147"/>
      <c r="D73" s="314">
        <f>(D71/C71)*100</f>
        <v>31.552712143810346</v>
      </c>
      <c r="E73" s="314"/>
      <c r="F73" s="147"/>
      <c r="G73" s="314">
        <f>(G71/F71)*100</f>
        <v>10.52584215736269</v>
      </c>
      <c r="H73" s="314"/>
      <c r="I73" s="147"/>
      <c r="J73" s="314">
        <f>(J71/I71)*100</f>
        <v>21.30158978776725</v>
      </c>
      <c r="K73" s="314"/>
      <c r="L73" s="147"/>
      <c r="M73" s="314">
        <f>(M71/L71)*100</f>
        <v>23.785509096712413</v>
      </c>
      <c r="N73" s="314"/>
      <c r="O73" s="314"/>
      <c r="P73" s="314" t="e">
        <f>(P71/O71)*100</f>
        <v>#REF!</v>
      </c>
      <c r="Q73" s="314"/>
      <c r="R73" s="314"/>
      <c r="S73" s="314" t="e">
        <f>(S71/R71)*100</f>
        <v>#REF!</v>
      </c>
      <c r="T73" s="314"/>
      <c r="U73" s="147"/>
      <c r="V73" s="314">
        <f>(V71/U71)*100</f>
        <v>16.1293125923351</v>
      </c>
      <c r="W73" s="535"/>
    </row>
    <row r="75" ht="12.75">
      <c r="F75" s="153" t="s">
        <v>33</v>
      </c>
    </row>
    <row r="77" ht="12.75">
      <c r="F77" s="153" t="s">
        <v>33</v>
      </c>
    </row>
    <row r="79" ht="12.75">
      <c r="C79" s="153">
        <v>5</v>
      </c>
    </row>
  </sheetData>
  <mergeCells count="14">
    <mergeCell ref="O54:P54"/>
    <mergeCell ref="R54:S54"/>
    <mergeCell ref="U54:V54"/>
    <mergeCell ref="C54:D54"/>
    <mergeCell ref="F54:G54"/>
    <mergeCell ref="I54:J54"/>
    <mergeCell ref="L54:M54"/>
    <mergeCell ref="U4:V4"/>
    <mergeCell ref="O4:P4"/>
    <mergeCell ref="R4:S4"/>
    <mergeCell ref="C4:D4"/>
    <mergeCell ref="F4:G4"/>
    <mergeCell ref="I4:J4"/>
    <mergeCell ref="L4:M4"/>
  </mergeCells>
  <printOptions gridLines="1" horizontalCentered="1"/>
  <pageMargins left="0.43" right="0.35" top="0.59" bottom="0.64" header="0.5" footer="0.5"/>
  <pageSetup blackAndWhite="1" horizontalDpi="300" verticalDpi="300" orientation="landscape" paperSize="9" scale="70" r:id="rId2"/>
  <rowBreaks count="1" manualBreakCount="1">
    <brk id="5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E1">
      <selection activeCell="P74" sqref="P74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10.421875" style="6" customWidth="1"/>
    <col min="4" max="4" width="9.421875" style="6" customWidth="1"/>
    <col min="5" max="5" width="10.57421875" style="6" customWidth="1"/>
    <col min="6" max="6" width="9.421875" style="6" customWidth="1"/>
    <col min="7" max="7" width="10.140625" style="6" customWidth="1"/>
    <col min="8" max="11" width="9.421875" style="6" customWidth="1"/>
    <col min="12" max="12" width="11.421875" style="6" customWidth="1"/>
    <col min="13" max="13" width="9.57421875" style="125" customWidth="1"/>
    <col min="14" max="14" width="12.57421875" style="125" customWidth="1"/>
    <col min="15" max="15" width="5.57421875" style="6" hidden="1" customWidth="1"/>
    <col min="16" max="16" width="5.57421875" style="6" customWidth="1"/>
    <col min="17" max="17" width="9.57421875" style="0" customWidth="1"/>
    <col min="18" max="18" width="9.140625" style="7" customWidth="1"/>
    <col min="20" max="20" width="11.57421875" style="0" customWidth="1"/>
  </cols>
  <sheetData>
    <row r="1" spans="1:19" ht="15.75" customHeight="1">
      <c r="A1" s="31"/>
      <c r="B1" s="40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17"/>
      <c r="N1" s="317"/>
      <c r="O1" s="3"/>
      <c r="P1" s="3"/>
      <c r="Q1" s="1"/>
      <c r="R1" s="10"/>
      <c r="S1" s="1"/>
    </row>
    <row r="2" spans="1:14" ht="15.75" customHeight="1">
      <c r="A2" s="31"/>
      <c r="B2" s="31"/>
      <c r="C2" s="80"/>
      <c r="D2" s="101"/>
      <c r="E2" s="101"/>
      <c r="F2" s="101"/>
      <c r="G2" s="101"/>
      <c r="H2" s="101"/>
      <c r="I2" s="101"/>
      <c r="J2" s="101"/>
      <c r="K2" s="101"/>
      <c r="L2" s="101"/>
      <c r="M2" s="233"/>
      <c r="N2" s="233"/>
    </row>
    <row r="3" spans="1:20" ht="15.75" customHeight="1">
      <c r="A3" s="36"/>
      <c r="B3" s="36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233"/>
      <c r="N3" s="233"/>
      <c r="O3" s="9"/>
      <c r="P3" s="9"/>
      <c r="R3" s="9"/>
      <c r="S3" s="2"/>
      <c r="T3" s="2"/>
    </row>
    <row r="4" spans="1:20" ht="13.5" customHeight="1">
      <c r="A4" s="254" t="s">
        <v>4</v>
      </c>
      <c r="B4" s="254" t="s">
        <v>5</v>
      </c>
      <c r="C4" s="702" t="s">
        <v>218</v>
      </c>
      <c r="D4" s="704"/>
      <c r="E4" s="702" t="s">
        <v>219</v>
      </c>
      <c r="F4" s="704"/>
      <c r="G4" s="702" t="s">
        <v>205</v>
      </c>
      <c r="H4" s="704"/>
      <c r="I4" s="702" t="s">
        <v>235</v>
      </c>
      <c r="J4" s="704"/>
      <c r="K4" s="702" t="s">
        <v>349</v>
      </c>
      <c r="L4" s="704"/>
      <c r="M4" s="715" t="s">
        <v>3</v>
      </c>
      <c r="N4" s="716"/>
      <c r="O4" s="259"/>
      <c r="P4" s="15"/>
      <c r="Q4" s="14"/>
      <c r="R4" s="9"/>
      <c r="S4" s="14"/>
      <c r="T4" s="14"/>
    </row>
    <row r="5" spans="1:20" ht="12.75">
      <c r="A5" s="228"/>
      <c r="B5" s="228"/>
      <c r="C5" s="182" t="s">
        <v>54</v>
      </c>
      <c r="D5" s="182" t="s">
        <v>61</v>
      </c>
      <c r="E5" s="182" t="s">
        <v>54</v>
      </c>
      <c r="F5" s="182" t="s">
        <v>61</v>
      </c>
      <c r="G5" s="182" t="s">
        <v>54</v>
      </c>
      <c r="H5" s="182" t="s">
        <v>61</v>
      </c>
      <c r="I5" s="182" t="s">
        <v>54</v>
      </c>
      <c r="J5" s="182" t="s">
        <v>61</v>
      </c>
      <c r="K5" s="182" t="s">
        <v>54</v>
      </c>
      <c r="L5" s="182" t="s">
        <v>61</v>
      </c>
      <c r="M5" s="336" t="s">
        <v>54</v>
      </c>
      <c r="N5" s="336" t="s">
        <v>61</v>
      </c>
      <c r="O5" s="260"/>
      <c r="P5" s="16"/>
      <c r="Q5" s="13"/>
      <c r="R5" s="9"/>
      <c r="S5" s="2"/>
      <c r="T5" s="2"/>
    </row>
    <row r="6" spans="1:20" s="129" customFormat="1" ht="12.75">
      <c r="A6" s="66">
        <v>1</v>
      </c>
      <c r="B6" s="71" t="s">
        <v>7</v>
      </c>
      <c r="C6" s="185">
        <v>3814</v>
      </c>
      <c r="D6" s="185">
        <v>1531</v>
      </c>
      <c r="E6" s="185">
        <v>220</v>
      </c>
      <c r="F6" s="185">
        <v>21</v>
      </c>
      <c r="G6" s="185">
        <v>9611</v>
      </c>
      <c r="H6" s="185">
        <v>931</v>
      </c>
      <c r="I6" s="185">
        <v>2064</v>
      </c>
      <c r="J6" s="185">
        <v>802</v>
      </c>
      <c r="K6" s="71">
        <v>831</v>
      </c>
      <c r="L6" s="71">
        <v>369</v>
      </c>
      <c r="M6" s="232">
        <f aca="true" t="shared" si="0" ref="M6:M24">C6+E6+G6+I6+K6</f>
        <v>16540</v>
      </c>
      <c r="N6" s="232">
        <f aca="true" t="shared" si="1" ref="N6:N24">D6+F6+H6+J6+L6</f>
        <v>3654</v>
      </c>
      <c r="O6" s="22">
        <v>0</v>
      </c>
      <c r="P6" s="22"/>
      <c r="Q6" s="130"/>
      <c r="R6" s="23"/>
      <c r="S6" s="131"/>
      <c r="T6" s="131"/>
    </row>
    <row r="7" spans="1:19" s="129" customFormat="1" ht="12.75">
      <c r="A7" s="66">
        <v>2</v>
      </c>
      <c r="B7" s="71" t="s">
        <v>8</v>
      </c>
      <c r="C7" s="185">
        <v>77</v>
      </c>
      <c r="D7" s="185">
        <v>61</v>
      </c>
      <c r="E7" s="185">
        <v>49</v>
      </c>
      <c r="F7" s="185">
        <v>9</v>
      </c>
      <c r="G7" s="185">
        <v>50</v>
      </c>
      <c r="H7" s="185">
        <v>16</v>
      </c>
      <c r="I7" s="185">
        <v>60</v>
      </c>
      <c r="J7" s="185">
        <v>41</v>
      </c>
      <c r="K7" s="71">
        <v>52</v>
      </c>
      <c r="L7" s="71">
        <v>56</v>
      </c>
      <c r="M7" s="232">
        <f t="shared" si="0"/>
        <v>288</v>
      </c>
      <c r="N7" s="232">
        <f t="shared" si="1"/>
        <v>183</v>
      </c>
      <c r="O7" s="22">
        <v>0</v>
      </c>
      <c r="P7" s="22"/>
      <c r="Q7" s="132"/>
      <c r="R7" s="133"/>
      <c r="S7" s="134"/>
    </row>
    <row r="8" spans="1:20" s="129" customFormat="1" ht="12.75">
      <c r="A8" s="66">
        <v>3</v>
      </c>
      <c r="B8" s="71" t="s">
        <v>9</v>
      </c>
      <c r="C8" s="185">
        <v>460</v>
      </c>
      <c r="D8" s="185">
        <v>27</v>
      </c>
      <c r="E8" s="185">
        <v>88</v>
      </c>
      <c r="F8" s="185">
        <v>19</v>
      </c>
      <c r="G8" s="185">
        <v>7460</v>
      </c>
      <c r="H8" s="185">
        <v>1247</v>
      </c>
      <c r="I8" s="185">
        <v>874</v>
      </c>
      <c r="J8" s="185">
        <v>679</v>
      </c>
      <c r="K8" s="71">
        <v>7232</v>
      </c>
      <c r="L8" s="71">
        <v>1011</v>
      </c>
      <c r="M8" s="232">
        <f t="shared" si="0"/>
        <v>16114</v>
      </c>
      <c r="N8" s="232">
        <f t="shared" si="1"/>
        <v>2983</v>
      </c>
      <c r="O8" s="22">
        <v>0</v>
      </c>
      <c r="P8" s="22"/>
      <c r="Q8" s="22"/>
      <c r="R8" s="22"/>
      <c r="T8" s="22"/>
    </row>
    <row r="9" spans="1:20" ht="12.75">
      <c r="A9" s="66">
        <v>4</v>
      </c>
      <c r="B9" s="71" t="s">
        <v>10</v>
      </c>
      <c r="C9" s="185">
        <v>13730</v>
      </c>
      <c r="D9" s="185">
        <v>11427</v>
      </c>
      <c r="E9" s="185">
        <v>9114</v>
      </c>
      <c r="F9" s="185">
        <v>6490</v>
      </c>
      <c r="G9" s="185">
        <v>8337</v>
      </c>
      <c r="H9" s="185">
        <v>1811</v>
      </c>
      <c r="I9" s="185">
        <v>15991</v>
      </c>
      <c r="J9" s="185">
        <v>1827</v>
      </c>
      <c r="K9" s="71">
        <v>6610</v>
      </c>
      <c r="L9" s="71">
        <v>1421</v>
      </c>
      <c r="M9" s="232">
        <f t="shared" si="0"/>
        <v>53782</v>
      </c>
      <c r="N9" s="232">
        <f t="shared" si="1"/>
        <v>22976</v>
      </c>
      <c r="O9" s="22">
        <v>0</v>
      </c>
      <c r="P9" s="7"/>
      <c r="Q9" s="7"/>
      <c r="T9" s="7"/>
    </row>
    <row r="10" spans="1:20" ht="12.75">
      <c r="A10" s="66">
        <v>5</v>
      </c>
      <c r="B10" s="71" t="s">
        <v>11</v>
      </c>
      <c r="C10" s="185">
        <v>20505</v>
      </c>
      <c r="D10" s="185">
        <v>1672</v>
      </c>
      <c r="E10" s="185">
        <v>1195</v>
      </c>
      <c r="F10" s="185">
        <v>212</v>
      </c>
      <c r="G10" s="185">
        <v>1738</v>
      </c>
      <c r="H10" s="185">
        <v>412</v>
      </c>
      <c r="I10" s="185">
        <v>1397</v>
      </c>
      <c r="J10" s="185">
        <v>1965</v>
      </c>
      <c r="K10" s="71">
        <v>1083</v>
      </c>
      <c r="L10" s="71">
        <v>990</v>
      </c>
      <c r="M10" s="232">
        <f t="shared" si="0"/>
        <v>25918</v>
      </c>
      <c r="N10" s="232">
        <f t="shared" si="1"/>
        <v>5251</v>
      </c>
      <c r="O10" s="22">
        <v>0</v>
      </c>
      <c r="P10" s="7"/>
      <c r="Q10" s="7"/>
      <c r="T10" s="7"/>
    </row>
    <row r="11" spans="1:20" ht="12.75">
      <c r="A11" s="66">
        <v>6</v>
      </c>
      <c r="B11" s="71" t="s">
        <v>12</v>
      </c>
      <c r="C11" s="185">
        <v>1281</v>
      </c>
      <c r="D11" s="185">
        <v>171</v>
      </c>
      <c r="E11" s="185">
        <v>101</v>
      </c>
      <c r="F11" s="185">
        <v>114</v>
      </c>
      <c r="G11" s="185">
        <v>299</v>
      </c>
      <c r="H11" s="185">
        <v>113</v>
      </c>
      <c r="I11" s="185">
        <v>1740</v>
      </c>
      <c r="J11" s="185">
        <v>532</v>
      </c>
      <c r="K11" s="71">
        <v>675</v>
      </c>
      <c r="L11" s="71">
        <v>236</v>
      </c>
      <c r="M11" s="232">
        <f t="shared" si="0"/>
        <v>4096</v>
      </c>
      <c r="N11" s="232">
        <f t="shared" si="1"/>
        <v>1166</v>
      </c>
      <c r="O11" s="22"/>
      <c r="P11" s="7"/>
      <c r="Q11" s="7"/>
      <c r="T11" s="7"/>
    </row>
    <row r="12" spans="1:20" ht="12.75">
      <c r="A12" s="66">
        <v>7</v>
      </c>
      <c r="B12" s="71" t="s">
        <v>13</v>
      </c>
      <c r="C12" s="185">
        <v>48354</v>
      </c>
      <c r="D12" s="185">
        <v>8137</v>
      </c>
      <c r="E12" s="185">
        <v>14255</v>
      </c>
      <c r="F12" s="185">
        <v>3728</v>
      </c>
      <c r="G12" s="185">
        <v>7231</v>
      </c>
      <c r="H12" s="185">
        <v>1964</v>
      </c>
      <c r="I12" s="185">
        <v>4055</v>
      </c>
      <c r="J12" s="185">
        <v>2312</v>
      </c>
      <c r="K12" s="71">
        <v>878</v>
      </c>
      <c r="L12" s="71">
        <v>592</v>
      </c>
      <c r="M12" s="232">
        <f t="shared" si="0"/>
        <v>74773</v>
      </c>
      <c r="N12" s="232">
        <f t="shared" si="1"/>
        <v>16733</v>
      </c>
      <c r="O12" s="22"/>
      <c r="P12" s="7"/>
      <c r="Q12" s="7"/>
      <c r="T12" s="7"/>
    </row>
    <row r="13" spans="1:20" ht="12.75">
      <c r="A13" s="66">
        <v>8</v>
      </c>
      <c r="B13" s="71" t="s">
        <v>159</v>
      </c>
      <c r="C13" s="185">
        <v>0</v>
      </c>
      <c r="D13" s="185">
        <v>0</v>
      </c>
      <c r="E13" s="185">
        <v>0</v>
      </c>
      <c r="F13" s="185">
        <v>0</v>
      </c>
      <c r="G13" s="185">
        <v>1</v>
      </c>
      <c r="H13" s="185">
        <v>5</v>
      </c>
      <c r="I13" s="185">
        <v>1</v>
      </c>
      <c r="J13" s="185">
        <v>15</v>
      </c>
      <c r="K13" s="71">
        <v>0</v>
      </c>
      <c r="L13" s="71">
        <v>0</v>
      </c>
      <c r="M13" s="232">
        <f t="shared" si="0"/>
        <v>2</v>
      </c>
      <c r="N13" s="232">
        <f t="shared" si="1"/>
        <v>20</v>
      </c>
      <c r="O13" s="22"/>
      <c r="P13" s="7"/>
      <c r="Q13" s="7"/>
      <c r="T13" s="7"/>
    </row>
    <row r="14" spans="1:20" ht="12.75">
      <c r="A14" s="66">
        <v>9</v>
      </c>
      <c r="B14" s="71" t="s">
        <v>14</v>
      </c>
      <c r="C14" s="185">
        <v>753</v>
      </c>
      <c r="D14" s="185">
        <v>4786</v>
      </c>
      <c r="E14" s="185">
        <v>603</v>
      </c>
      <c r="F14" s="185">
        <v>5366</v>
      </c>
      <c r="G14" s="185">
        <v>59</v>
      </c>
      <c r="H14" s="185">
        <v>768</v>
      </c>
      <c r="I14" s="185">
        <v>1472</v>
      </c>
      <c r="J14" s="185">
        <v>2917</v>
      </c>
      <c r="K14" s="71">
        <v>87</v>
      </c>
      <c r="L14" s="71">
        <v>793</v>
      </c>
      <c r="M14" s="232">
        <f t="shared" si="0"/>
        <v>2974</v>
      </c>
      <c r="N14" s="232">
        <f t="shared" si="1"/>
        <v>14630</v>
      </c>
      <c r="O14" s="22"/>
      <c r="P14" s="7"/>
      <c r="Q14" s="7"/>
      <c r="T14" s="7"/>
    </row>
    <row r="15" spans="1:20" ht="12.75">
      <c r="A15" s="66">
        <v>10</v>
      </c>
      <c r="B15" s="71" t="s">
        <v>15</v>
      </c>
      <c r="C15" s="185">
        <v>1254</v>
      </c>
      <c r="D15" s="185">
        <v>174</v>
      </c>
      <c r="E15" s="185">
        <v>16</v>
      </c>
      <c r="F15" s="185">
        <v>1</v>
      </c>
      <c r="G15" s="185">
        <v>92</v>
      </c>
      <c r="H15" s="185">
        <v>16</v>
      </c>
      <c r="I15" s="185">
        <v>342</v>
      </c>
      <c r="J15" s="185">
        <v>62</v>
      </c>
      <c r="K15" s="71">
        <v>178</v>
      </c>
      <c r="L15" s="71">
        <v>66</v>
      </c>
      <c r="M15" s="232">
        <f t="shared" si="0"/>
        <v>1882</v>
      </c>
      <c r="N15" s="232">
        <f t="shared" si="1"/>
        <v>319</v>
      </c>
      <c r="O15" s="22"/>
      <c r="P15" s="7"/>
      <c r="Q15" s="7"/>
      <c r="T15" s="7"/>
    </row>
    <row r="16" spans="1:20" ht="12.75">
      <c r="A16" s="66">
        <v>11</v>
      </c>
      <c r="B16" s="71" t="s">
        <v>16</v>
      </c>
      <c r="C16" s="185">
        <v>72</v>
      </c>
      <c r="D16" s="185">
        <v>10</v>
      </c>
      <c r="E16" s="185">
        <v>68</v>
      </c>
      <c r="F16" s="185">
        <v>9</v>
      </c>
      <c r="G16" s="185">
        <v>90</v>
      </c>
      <c r="H16" s="185">
        <v>11</v>
      </c>
      <c r="I16" s="185">
        <v>34</v>
      </c>
      <c r="J16" s="185">
        <v>57</v>
      </c>
      <c r="K16" s="71">
        <v>18</v>
      </c>
      <c r="L16" s="71">
        <v>11</v>
      </c>
      <c r="M16" s="232">
        <f t="shared" si="0"/>
        <v>282</v>
      </c>
      <c r="N16" s="232">
        <f t="shared" si="1"/>
        <v>98</v>
      </c>
      <c r="O16" s="22">
        <v>0</v>
      </c>
      <c r="P16" s="7"/>
      <c r="Q16" s="7"/>
      <c r="T16" s="7"/>
    </row>
    <row r="17" spans="1:20" ht="12.75">
      <c r="A17" s="66">
        <v>12</v>
      </c>
      <c r="B17" s="71" t="s">
        <v>17</v>
      </c>
      <c r="C17" s="185">
        <v>6635</v>
      </c>
      <c r="D17" s="185">
        <v>3064</v>
      </c>
      <c r="E17" s="185">
        <v>0</v>
      </c>
      <c r="F17" s="185">
        <v>0</v>
      </c>
      <c r="G17" s="185">
        <v>0</v>
      </c>
      <c r="H17" s="185">
        <v>0</v>
      </c>
      <c r="I17" s="185">
        <v>1650</v>
      </c>
      <c r="J17" s="185">
        <v>81</v>
      </c>
      <c r="K17" s="71">
        <v>1284</v>
      </c>
      <c r="L17" s="71">
        <v>344</v>
      </c>
      <c r="M17" s="232">
        <f t="shared" si="0"/>
        <v>9569</v>
      </c>
      <c r="N17" s="232">
        <f t="shared" si="1"/>
        <v>3489</v>
      </c>
      <c r="O17" s="22"/>
      <c r="P17" s="7"/>
      <c r="Q17" s="7"/>
      <c r="T17" s="7"/>
    </row>
    <row r="18" spans="1:20" ht="12.75">
      <c r="A18" s="66">
        <v>13</v>
      </c>
      <c r="B18" s="71" t="s">
        <v>161</v>
      </c>
      <c r="C18" s="185">
        <v>114</v>
      </c>
      <c r="D18" s="185">
        <v>928</v>
      </c>
      <c r="E18" s="185">
        <v>44</v>
      </c>
      <c r="F18" s="185">
        <v>13</v>
      </c>
      <c r="G18" s="185">
        <v>7</v>
      </c>
      <c r="H18" s="185">
        <v>11</v>
      </c>
      <c r="I18" s="185">
        <v>2348</v>
      </c>
      <c r="J18" s="185">
        <v>255</v>
      </c>
      <c r="K18" s="71">
        <v>0</v>
      </c>
      <c r="L18" s="71">
        <v>0</v>
      </c>
      <c r="M18" s="232">
        <f t="shared" si="0"/>
        <v>2513</v>
      </c>
      <c r="N18" s="232">
        <f t="shared" si="1"/>
        <v>1207</v>
      </c>
      <c r="O18" s="22"/>
      <c r="P18" s="7"/>
      <c r="Q18" s="7"/>
      <c r="T18" s="7"/>
    </row>
    <row r="19" spans="1:20" ht="12.75">
      <c r="A19" s="66">
        <v>14</v>
      </c>
      <c r="B19" s="71" t="s">
        <v>76</v>
      </c>
      <c r="C19" s="185">
        <v>4179</v>
      </c>
      <c r="D19" s="185">
        <v>1281</v>
      </c>
      <c r="E19" s="185">
        <v>4926</v>
      </c>
      <c r="F19" s="185">
        <v>1342</v>
      </c>
      <c r="G19" s="185">
        <v>4130</v>
      </c>
      <c r="H19" s="185">
        <v>1962</v>
      </c>
      <c r="I19" s="185">
        <v>6080</v>
      </c>
      <c r="J19" s="185">
        <v>3137</v>
      </c>
      <c r="K19" s="71">
        <v>2</v>
      </c>
      <c r="L19" s="71">
        <v>261</v>
      </c>
      <c r="M19" s="232">
        <f t="shared" si="0"/>
        <v>19317</v>
      </c>
      <c r="N19" s="232">
        <f t="shared" si="1"/>
        <v>7983</v>
      </c>
      <c r="O19" s="22"/>
      <c r="P19" s="7"/>
      <c r="Q19" s="7"/>
      <c r="T19" s="7"/>
    </row>
    <row r="20" spans="1:20" ht="12.75">
      <c r="A20" s="66">
        <v>15</v>
      </c>
      <c r="B20" s="71" t="s">
        <v>103</v>
      </c>
      <c r="C20" s="185">
        <v>729</v>
      </c>
      <c r="D20" s="185">
        <v>73</v>
      </c>
      <c r="E20" s="185">
        <v>250</v>
      </c>
      <c r="F20" s="185">
        <v>39</v>
      </c>
      <c r="G20" s="185">
        <v>391</v>
      </c>
      <c r="H20" s="185">
        <v>70</v>
      </c>
      <c r="I20" s="185">
        <v>0</v>
      </c>
      <c r="J20" s="185">
        <v>0</v>
      </c>
      <c r="K20" s="71">
        <v>0</v>
      </c>
      <c r="L20" s="71">
        <v>0</v>
      </c>
      <c r="M20" s="232">
        <f t="shared" si="0"/>
        <v>1370</v>
      </c>
      <c r="N20" s="232">
        <f t="shared" si="1"/>
        <v>182</v>
      </c>
      <c r="O20" s="22">
        <v>0</v>
      </c>
      <c r="P20" s="7"/>
      <c r="Q20" s="7"/>
      <c r="T20" s="7"/>
    </row>
    <row r="21" spans="1:20" ht="12.75">
      <c r="A21" s="66">
        <v>16</v>
      </c>
      <c r="B21" s="71" t="s">
        <v>20</v>
      </c>
      <c r="C21" s="185">
        <v>13064</v>
      </c>
      <c r="D21" s="185">
        <v>2597</v>
      </c>
      <c r="E21" s="185">
        <v>845</v>
      </c>
      <c r="F21" s="185">
        <v>843</v>
      </c>
      <c r="G21" s="185">
        <v>845</v>
      </c>
      <c r="H21" s="185">
        <v>843</v>
      </c>
      <c r="I21" s="185">
        <v>3640</v>
      </c>
      <c r="J21" s="185">
        <v>1379</v>
      </c>
      <c r="K21" s="71">
        <v>603</v>
      </c>
      <c r="L21" s="71">
        <v>217</v>
      </c>
      <c r="M21" s="232">
        <f t="shared" si="0"/>
        <v>18997</v>
      </c>
      <c r="N21" s="232">
        <f t="shared" si="1"/>
        <v>5879</v>
      </c>
      <c r="O21" s="22">
        <v>0</v>
      </c>
      <c r="P21" s="7"/>
      <c r="Q21" s="7"/>
      <c r="T21" s="7"/>
    </row>
    <row r="22" spans="1:20" ht="12.75">
      <c r="A22" s="66">
        <v>17</v>
      </c>
      <c r="B22" s="71" t="s">
        <v>21</v>
      </c>
      <c r="C22" s="185">
        <v>27737</v>
      </c>
      <c r="D22" s="185">
        <v>2565</v>
      </c>
      <c r="E22" s="185">
        <v>5958</v>
      </c>
      <c r="F22" s="185">
        <v>23</v>
      </c>
      <c r="G22" s="185">
        <v>46</v>
      </c>
      <c r="H22" s="185">
        <v>5</v>
      </c>
      <c r="I22" s="185">
        <v>3448</v>
      </c>
      <c r="J22" s="185">
        <v>841</v>
      </c>
      <c r="K22" s="71">
        <v>2458</v>
      </c>
      <c r="L22" s="71">
        <v>263</v>
      </c>
      <c r="M22" s="232">
        <f t="shared" si="0"/>
        <v>39647</v>
      </c>
      <c r="N22" s="232">
        <f t="shared" si="1"/>
        <v>3697</v>
      </c>
      <c r="O22" s="22">
        <v>0</v>
      </c>
      <c r="P22" s="7"/>
      <c r="Q22" s="7"/>
      <c r="T22" s="7"/>
    </row>
    <row r="23" spans="1:20" ht="12.75">
      <c r="A23" s="66">
        <v>18</v>
      </c>
      <c r="B23" s="71" t="s">
        <v>19</v>
      </c>
      <c r="C23" s="185">
        <v>624</v>
      </c>
      <c r="D23" s="185">
        <v>115</v>
      </c>
      <c r="E23" s="185">
        <v>1062</v>
      </c>
      <c r="F23" s="185">
        <v>112</v>
      </c>
      <c r="G23" s="185">
        <v>18</v>
      </c>
      <c r="H23" s="185">
        <v>5</v>
      </c>
      <c r="I23" s="185">
        <v>12</v>
      </c>
      <c r="J23" s="185">
        <v>2</v>
      </c>
      <c r="K23" s="71">
        <v>0</v>
      </c>
      <c r="L23" s="71">
        <v>0</v>
      </c>
      <c r="M23" s="232">
        <f t="shared" si="0"/>
        <v>1716</v>
      </c>
      <c r="N23" s="232">
        <f t="shared" si="1"/>
        <v>234</v>
      </c>
      <c r="O23" s="22"/>
      <c r="P23" s="7"/>
      <c r="Q23" s="7"/>
      <c r="T23" s="7"/>
    </row>
    <row r="24" spans="1:20" ht="12.75">
      <c r="A24" s="66">
        <v>19</v>
      </c>
      <c r="B24" s="71" t="s">
        <v>123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71">
        <v>0</v>
      </c>
      <c r="L24" s="71">
        <v>0</v>
      </c>
      <c r="M24" s="232">
        <f t="shared" si="0"/>
        <v>0</v>
      </c>
      <c r="N24" s="232">
        <f t="shared" si="1"/>
        <v>0</v>
      </c>
      <c r="O24" s="22">
        <v>0</v>
      </c>
      <c r="P24" s="7"/>
      <c r="Q24" s="7"/>
      <c r="T24" s="7"/>
    </row>
    <row r="25" spans="1:20" s="206" customFormat="1" ht="14.25">
      <c r="A25" s="255"/>
      <c r="B25" s="205" t="s">
        <v>221</v>
      </c>
      <c r="C25" s="205">
        <f>SUM(C6:C24)</f>
        <v>143382</v>
      </c>
      <c r="D25" s="205">
        <f aca="true" t="shared" si="2" ref="D25:N25">SUM(D6:D24)</f>
        <v>38619</v>
      </c>
      <c r="E25" s="205">
        <f t="shared" si="2"/>
        <v>38794</v>
      </c>
      <c r="F25" s="205">
        <f t="shared" si="2"/>
        <v>18341</v>
      </c>
      <c r="G25" s="205">
        <f t="shared" si="2"/>
        <v>40405</v>
      </c>
      <c r="H25" s="205">
        <f t="shared" si="2"/>
        <v>10190</v>
      </c>
      <c r="I25" s="205">
        <f t="shared" si="2"/>
        <v>45208</v>
      </c>
      <c r="J25" s="205">
        <f t="shared" si="2"/>
        <v>16904</v>
      </c>
      <c r="K25" s="205">
        <f t="shared" si="2"/>
        <v>21991</v>
      </c>
      <c r="L25" s="205">
        <f t="shared" si="2"/>
        <v>6630</v>
      </c>
      <c r="M25" s="239">
        <f t="shared" si="2"/>
        <v>289780</v>
      </c>
      <c r="N25" s="239">
        <f t="shared" si="2"/>
        <v>90684</v>
      </c>
      <c r="O25" s="261"/>
      <c r="P25" s="207"/>
      <c r="Q25" s="207"/>
      <c r="R25" s="207"/>
      <c r="T25" s="207"/>
    </row>
    <row r="26" spans="1:20" ht="12.75">
      <c r="A26" s="66">
        <v>20</v>
      </c>
      <c r="B26" s="71" t="s">
        <v>23</v>
      </c>
      <c r="C26" s="185">
        <v>0</v>
      </c>
      <c r="D26" s="185">
        <v>0</v>
      </c>
      <c r="E26" s="185">
        <v>0</v>
      </c>
      <c r="F26" s="185">
        <v>0</v>
      </c>
      <c r="G26" s="185">
        <v>36</v>
      </c>
      <c r="H26" s="185">
        <v>14</v>
      </c>
      <c r="I26" s="185">
        <v>28</v>
      </c>
      <c r="J26" s="185">
        <v>9</v>
      </c>
      <c r="K26" s="71">
        <v>11</v>
      </c>
      <c r="L26" s="71">
        <v>3</v>
      </c>
      <c r="M26" s="232">
        <f aca="true" t="shared" si="3" ref="M26:M33">C26+E26+G26+I26+K26</f>
        <v>75</v>
      </c>
      <c r="N26" s="232">
        <f aca="true" t="shared" si="4" ref="N26:N33">D26+F26+H26+J26+L26</f>
        <v>26</v>
      </c>
      <c r="O26" s="22"/>
      <c r="P26" s="7"/>
      <c r="Q26" s="7"/>
      <c r="T26" s="7"/>
    </row>
    <row r="27" spans="1:20" ht="12.75">
      <c r="A27" s="66">
        <v>21</v>
      </c>
      <c r="B27" s="71" t="s">
        <v>256</v>
      </c>
      <c r="C27" s="185">
        <v>6</v>
      </c>
      <c r="D27" s="185">
        <v>7</v>
      </c>
      <c r="E27" s="185">
        <v>8</v>
      </c>
      <c r="F27" s="185">
        <v>8</v>
      </c>
      <c r="G27" s="185">
        <v>31</v>
      </c>
      <c r="H27" s="185">
        <v>1410</v>
      </c>
      <c r="I27" s="185">
        <v>0</v>
      </c>
      <c r="J27" s="185">
        <v>0</v>
      </c>
      <c r="K27" s="71">
        <v>3</v>
      </c>
      <c r="L27" s="71">
        <v>100</v>
      </c>
      <c r="M27" s="232">
        <f t="shared" si="3"/>
        <v>48</v>
      </c>
      <c r="N27" s="232">
        <f t="shared" si="4"/>
        <v>1525</v>
      </c>
      <c r="O27" s="22"/>
      <c r="P27" s="7"/>
      <c r="Q27" s="7"/>
      <c r="T27" s="7"/>
    </row>
    <row r="28" spans="1:20" ht="12.75">
      <c r="A28" s="66">
        <v>22</v>
      </c>
      <c r="B28" s="71" t="s">
        <v>166</v>
      </c>
      <c r="C28" s="185">
        <v>96</v>
      </c>
      <c r="D28" s="185">
        <v>86</v>
      </c>
      <c r="E28" s="185">
        <v>61</v>
      </c>
      <c r="F28" s="185">
        <v>73</v>
      </c>
      <c r="G28" s="185">
        <v>95</v>
      </c>
      <c r="H28" s="185">
        <v>54</v>
      </c>
      <c r="I28" s="185">
        <v>73</v>
      </c>
      <c r="J28" s="185">
        <v>32</v>
      </c>
      <c r="K28" s="71">
        <v>25</v>
      </c>
      <c r="L28" s="71">
        <v>11</v>
      </c>
      <c r="M28" s="232">
        <f t="shared" si="3"/>
        <v>350</v>
      </c>
      <c r="N28" s="232">
        <f t="shared" si="4"/>
        <v>256</v>
      </c>
      <c r="O28" s="22"/>
      <c r="P28" s="7"/>
      <c r="Q28" s="7"/>
      <c r="T28" s="7"/>
    </row>
    <row r="29" spans="1:20" ht="12.75">
      <c r="A29" s="66">
        <v>23</v>
      </c>
      <c r="B29" s="71" t="s">
        <v>24</v>
      </c>
      <c r="C29" s="185">
        <v>211</v>
      </c>
      <c r="D29" s="185">
        <v>156</v>
      </c>
      <c r="E29" s="185">
        <v>226</v>
      </c>
      <c r="F29" s="185">
        <v>27</v>
      </c>
      <c r="G29" s="185">
        <v>37</v>
      </c>
      <c r="H29" s="185">
        <v>10</v>
      </c>
      <c r="I29" s="185">
        <v>92</v>
      </c>
      <c r="J29" s="185">
        <v>37</v>
      </c>
      <c r="K29" s="71">
        <v>6</v>
      </c>
      <c r="L29" s="71">
        <v>2</v>
      </c>
      <c r="M29" s="232">
        <f t="shared" si="3"/>
        <v>572</v>
      </c>
      <c r="N29" s="232">
        <f t="shared" si="4"/>
        <v>232</v>
      </c>
      <c r="O29" s="22">
        <v>0</v>
      </c>
      <c r="P29" s="7"/>
      <c r="Q29" s="7"/>
      <c r="T29" s="7"/>
    </row>
    <row r="30" spans="1:20" ht="12.75">
      <c r="A30" s="66">
        <v>24</v>
      </c>
      <c r="B30" s="71" t="s">
        <v>22</v>
      </c>
      <c r="C30" s="185">
        <v>28</v>
      </c>
      <c r="D30" s="185">
        <v>88</v>
      </c>
      <c r="E30" s="185">
        <v>11</v>
      </c>
      <c r="F30" s="185">
        <v>496</v>
      </c>
      <c r="G30" s="185">
        <v>4</v>
      </c>
      <c r="H30" s="185">
        <v>85</v>
      </c>
      <c r="I30" s="185">
        <v>1</v>
      </c>
      <c r="J30" s="185">
        <v>1</v>
      </c>
      <c r="K30" s="71">
        <v>1</v>
      </c>
      <c r="L30" s="71">
        <v>4</v>
      </c>
      <c r="M30" s="232">
        <f t="shared" si="3"/>
        <v>45</v>
      </c>
      <c r="N30" s="232">
        <f t="shared" si="4"/>
        <v>674</v>
      </c>
      <c r="O30" s="22"/>
      <c r="P30" s="7"/>
      <c r="Q30" s="7"/>
      <c r="T30" s="7"/>
    </row>
    <row r="31" spans="1:20" ht="12.75">
      <c r="A31" s="66">
        <v>25</v>
      </c>
      <c r="B31" s="71" t="s">
        <v>139</v>
      </c>
      <c r="C31" s="185">
        <v>129</v>
      </c>
      <c r="D31" s="185">
        <v>437</v>
      </c>
      <c r="E31" s="185">
        <v>39</v>
      </c>
      <c r="F31" s="185">
        <v>122</v>
      </c>
      <c r="G31" s="185">
        <v>0</v>
      </c>
      <c r="H31" s="185">
        <v>65</v>
      </c>
      <c r="I31" s="185">
        <v>20</v>
      </c>
      <c r="J31" s="185">
        <v>392</v>
      </c>
      <c r="K31" s="71">
        <v>120</v>
      </c>
      <c r="L31" s="71">
        <v>23</v>
      </c>
      <c r="M31" s="232">
        <f t="shared" si="3"/>
        <v>308</v>
      </c>
      <c r="N31" s="232">
        <f t="shared" si="4"/>
        <v>1039</v>
      </c>
      <c r="O31" s="22">
        <v>164.7</v>
      </c>
      <c r="P31" s="7"/>
      <c r="Q31" s="9"/>
      <c r="R31" s="18"/>
      <c r="S31" s="2"/>
      <c r="T31" s="9"/>
    </row>
    <row r="32" spans="1:20" ht="12.75">
      <c r="A32" s="66">
        <v>26</v>
      </c>
      <c r="B32" s="71" t="s">
        <v>18</v>
      </c>
      <c r="C32" s="185">
        <v>82865</v>
      </c>
      <c r="D32" s="185">
        <v>27808</v>
      </c>
      <c r="E32" s="185">
        <v>24253</v>
      </c>
      <c r="F32" s="185">
        <v>9721</v>
      </c>
      <c r="G32" s="185">
        <v>14634</v>
      </c>
      <c r="H32" s="185">
        <v>7803</v>
      </c>
      <c r="I32" s="185">
        <v>16064</v>
      </c>
      <c r="J32" s="185">
        <v>16093</v>
      </c>
      <c r="K32" s="71">
        <v>8615</v>
      </c>
      <c r="L32" s="71">
        <v>20176</v>
      </c>
      <c r="M32" s="232">
        <f t="shared" si="3"/>
        <v>146431</v>
      </c>
      <c r="N32" s="232">
        <f t="shared" si="4"/>
        <v>81601</v>
      </c>
      <c r="O32" s="22">
        <v>0</v>
      </c>
      <c r="P32" s="7"/>
      <c r="Q32" s="7"/>
      <c r="T32" s="7"/>
    </row>
    <row r="33" spans="1:20" ht="12.75">
      <c r="A33" s="66">
        <v>27</v>
      </c>
      <c r="B33" s="71" t="s">
        <v>102</v>
      </c>
      <c r="C33" s="185">
        <v>11188</v>
      </c>
      <c r="D33" s="185">
        <v>7567</v>
      </c>
      <c r="E33" s="185">
        <v>5450</v>
      </c>
      <c r="F33" s="185">
        <v>2002</v>
      </c>
      <c r="G33" s="185">
        <v>711</v>
      </c>
      <c r="H33" s="185">
        <v>234</v>
      </c>
      <c r="I33" s="185">
        <v>8251</v>
      </c>
      <c r="J33" s="185">
        <v>5693</v>
      </c>
      <c r="K33" s="71">
        <v>1791</v>
      </c>
      <c r="L33" s="71">
        <v>847</v>
      </c>
      <c r="M33" s="232">
        <f t="shared" si="3"/>
        <v>27391</v>
      </c>
      <c r="N33" s="232">
        <f t="shared" si="4"/>
        <v>16343</v>
      </c>
      <c r="O33" s="22">
        <v>0</v>
      </c>
      <c r="P33" s="7"/>
      <c r="Q33" s="7"/>
      <c r="T33" s="7"/>
    </row>
    <row r="34" spans="1:20" s="206" customFormat="1" ht="14.25">
      <c r="A34" s="255"/>
      <c r="B34" s="205" t="s">
        <v>223</v>
      </c>
      <c r="C34" s="205">
        <f>SUM(C26:C33)</f>
        <v>94523</v>
      </c>
      <c r="D34" s="205">
        <f aca="true" t="shared" si="5" ref="D34:N34">SUM(D26:D33)</f>
        <v>36149</v>
      </c>
      <c r="E34" s="205">
        <f t="shared" si="5"/>
        <v>30048</v>
      </c>
      <c r="F34" s="205">
        <f t="shared" si="5"/>
        <v>12449</v>
      </c>
      <c r="G34" s="205">
        <f t="shared" si="5"/>
        <v>15548</v>
      </c>
      <c r="H34" s="205">
        <f t="shared" si="5"/>
        <v>9675</v>
      </c>
      <c r="I34" s="205">
        <f t="shared" si="5"/>
        <v>24529</v>
      </c>
      <c r="J34" s="205">
        <f t="shared" si="5"/>
        <v>22257</v>
      </c>
      <c r="K34" s="205">
        <f t="shared" si="5"/>
        <v>10572</v>
      </c>
      <c r="L34" s="205">
        <f t="shared" si="5"/>
        <v>21166</v>
      </c>
      <c r="M34" s="239">
        <f t="shared" si="5"/>
        <v>175220</v>
      </c>
      <c r="N34" s="239">
        <f t="shared" si="5"/>
        <v>101696</v>
      </c>
      <c r="O34" s="261"/>
      <c r="P34" s="207"/>
      <c r="Q34" s="207"/>
      <c r="R34" s="207"/>
      <c r="T34" s="207"/>
    </row>
    <row r="35" spans="1:20" ht="12.75">
      <c r="A35" s="62">
        <v>28</v>
      </c>
      <c r="B35" s="71" t="s">
        <v>160</v>
      </c>
      <c r="C35" s="185">
        <v>2043</v>
      </c>
      <c r="D35" s="185">
        <v>346</v>
      </c>
      <c r="E35" s="185">
        <v>1943</v>
      </c>
      <c r="F35" s="185">
        <v>328</v>
      </c>
      <c r="G35" s="185">
        <v>1841</v>
      </c>
      <c r="H35" s="185">
        <v>438</v>
      </c>
      <c r="I35" s="185">
        <v>1801</v>
      </c>
      <c r="J35" s="185">
        <v>444</v>
      </c>
      <c r="K35" s="71">
        <v>1791</v>
      </c>
      <c r="L35" s="71">
        <v>442</v>
      </c>
      <c r="M35" s="232">
        <f aca="true" t="shared" si="6" ref="M35:M46">C35+E35+G35+I35+K35</f>
        <v>9419</v>
      </c>
      <c r="N35" s="232">
        <f aca="true" t="shared" si="7" ref="N35:N46">D35+F35+H35+J35+L35</f>
        <v>1998</v>
      </c>
      <c r="O35" s="22">
        <v>0</v>
      </c>
      <c r="P35" s="7"/>
      <c r="Q35" s="7"/>
      <c r="T35" s="7"/>
    </row>
    <row r="36" spans="1:20" ht="12.75">
      <c r="A36" s="62">
        <v>29</v>
      </c>
      <c r="B36" s="71" t="s">
        <v>262</v>
      </c>
      <c r="C36" s="185">
        <v>0</v>
      </c>
      <c r="D36" s="185">
        <v>0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71">
        <v>0</v>
      </c>
      <c r="L36" s="71">
        <v>0</v>
      </c>
      <c r="M36" s="232">
        <f t="shared" si="6"/>
        <v>0</v>
      </c>
      <c r="N36" s="232">
        <f t="shared" si="7"/>
        <v>0</v>
      </c>
      <c r="O36" s="22"/>
      <c r="P36" s="7"/>
      <c r="Q36" s="7"/>
      <c r="T36" s="7"/>
    </row>
    <row r="37" spans="1:20" ht="12.75">
      <c r="A37" s="66">
        <v>30</v>
      </c>
      <c r="B37" s="71" t="s">
        <v>227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71">
        <v>0</v>
      </c>
      <c r="L37" s="71">
        <v>0</v>
      </c>
      <c r="M37" s="232">
        <f t="shared" si="6"/>
        <v>0</v>
      </c>
      <c r="N37" s="232">
        <f t="shared" si="7"/>
        <v>0</v>
      </c>
      <c r="O37" s="22">
        <v>0</v>
      </c>
      <c r="P37" s="7"/>
      <c r="Q37" s="7"/>
      <c r="T37" s="7"/>
    </row>
    <row r="38" spans="1:20" ht="12.75">
      <c r="A38" s="62">
        <v>31</v>
      </c>
      <c r="B38" s="71" t="s">
        <v>214</v>
      </c>
      <c r="C38" s="185">
        <v>0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71">
        <v>0</v>
      </c>
      <c r="L38" s="71">
        <v>0</v>
      </c>
      <c r="M38" s="232">
        <f t="shared" si="6"/>
        <v>0</v>
      </c>
      <c r="N38" s="232">
        <f t="shared" si="7"/>
        <v>0</v>
      </c>
      <c r="O38" s="22">
        <v>0</v>
      </c>
      <c r="P38" s="7"/>
      <c r="Q38" s="7"/>
      <c r="T38" s="7"/>
    </row>
    <row r="39" spans="1:20" ht="12.75">
      <c r="A39" s="66">
        <v>32</v>
      </c>
      <c r="B39" s="71" t="s">
        <v>231</v>
      </c>
      <c r="C39" s="185">
        <v>27</v>
      </c>
      <c r="D39" s="185">
        <v>81</v>
      </c>
      <c r="E39" s="185">
        <v>0</v>
      </c>
      <c r="F39" s="185">
        <v>0</v>
      </c>
      <c r="G39" s="185">
        <v>52</v>
      </c>
      <c r="H39" s="185">
        <v>128</v>
      </c>
      <c r="I39" s="185">
        <v>1</v>
      </c>
      <c r="J39" s="185">
        <v>449</v>
      </c>
      <c r="K39" s="71">
        <v>0</v>
      </c>
      <c r="L39" s="71">
        <v>0</v>
      </c>
      <c r="M39" s="232">
        <f t="shared" si="6"/>
        <v>80</v>
      </c>
      <c r="N39" s="232">
        <f t="shared" si="7"/>
        <v>658</v>
      </c>
      <c r="O39" s="22"/>
      <c r="P39" s="7"/>
      <c r="Q39" s="7"/>
      <c r="T39" s="7"/>
    </row>
    <row r="40" spans="1:20" ht="12.75">
      <c r="A40" s="62">
        <v>33</v>
      </c>
      <c r="B40" s="71" t="s">
        <v>215</v>
      </c>
      <c r="C40" s="185">
        <v>280</v>
      </c>
      <c r="D40" s="185">
        <v>169</v>
      </c>
      <c r="E40" s="185">
        <v>0</v>
      </c>
      <c r="F40" s="185">
        <v>0</v>
      </c>
      <c r="G40" s="185">
        <v>0</v>
      </c>
      <c r="H40" s="185">
        <v>0</v>
      </c>
      <c r="I40" s="185">
        <v>1</v>
      </c>
      <c r="J40" s="185">
        <v>29</v>
      </c>
      <c r="K40" s="71">
        <v>0</v>
      </c>
      <c r="L40" s="71">
        <v>0</v>
      </c>
      <c r="M40" s="232">
        <f t="shared" si="6"/>
        <v>281</v>
      </c>
      <c r="N40" s="232">
        <f t="shared" si="7"/>
        <v>198</v>
      </c>
      <c r="O40" s="22"/>
      <c r="P40" s="7"/>
      <c r="Q40" s="7"/>
      <c r="T40" s="7"/>
    </row>
    <row r="41" spans="1:20" ht="12.75">
      <c r="A41" s="66">
        <v>34</v>
      </c>
      <c r="B41" s="71" t="s">
        <v>216</v>
      </c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71">
        <v>0</v>
      </c>
      <c r="L41" s="71">
        <v>0</v>
      </c>
      <c r="M41" s="232">
        <f t="shared" si="6"/>
        <v>0</v>
      </c>
      <c r="N41" s="232">
        <f t="shared" si="7"/>
        <v>0</v>
      </c>
      <c r="O41" s="22"/>
      <c r="P41" s="7"/>
      <c r="Q41" s="7"/>
      <c r="T41" s="7"/>
    </row>
    <row r="42" spans="1:20" ht="12.75">
      <c r="A42" s="136">
        <v>35</v>
      </c>
      <c r="B42" s="139" t="s">
        <v>358</v>
      </c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5">
        <v>0</v>
      </c>
      <c r="K42" s="71">
        <v>0</v>
      </c>
      <c r="L42" s="71">
        <v>0</v>
      </c>
      <c r="M42" s="232">
        <f t="shared" si="6"/>
        <v>0</v>
      </c>
      <c r="N42" s="232">
        <f t="shared" si="7"/>
        <v>0</v>
      </c>
      <c r="O42" s="22"/>
      <c r="P42" s="7"/>
      <c r="Q42" s="7"/>
      <c r="T42" s="7"/>
    </row>
    <row r="43" spans="1:20" ht="12.75">
      <c r="A43" s="62">
        <v>36</v>
      </c>
      <c r="B43" s="63" t="s">
        <v>234</v>
      </c>
      <c r="C43" s="185">
        <v>0</v>
      </c>
      <c r="D43" s="185">
        <v>0</v>
      </c>
      <c r="E43" s="185">
        <v>0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71">
        <v>0</v>
      </c>
      <c r="L43" s="71">
        <v>0</v>
      </c>
      <c r="M43" s="232">
        <f t="shared" si="6"/>
        <v>0</v>
      </c>
      <c r="N43" s="232">
        <f t="shared" si="7"/>
        <v>0</v>
      </c>
      <c r="O43" s="22"/>
      <c r="P43" s="7"/>
      <c r="Q43" s="7"/>
      <c r="T43" s="7"/>
    </row>
    <row r="44" spans="1:20" ht="12.75">
      <c r="A44" s="62">
        <v>37</v>
      </c>
      <c r="B44" s="63" t="s">
        <v>246</v>
      </c>
      <c r="C44" s="185">
        <v>0</v>
      </c>
      <c r="D44" s="185">
        <v>0</v>
      </c>
      <c r="E44" s="185">
        <v>0</v>
      </c>
      <c r="F44" s="185">
        <v>0</v>
      </c>
      <c r="G44" s="185">
        <v>0</v>
      </c>
      <c r="H44" s="185">
        <v>0</v>
      </c>
      <c r="I44" s="185">
        <v>0</v>
      </c>
      <c r="J44" s="185">
        <v>0</v>
      </c>
      <c r="K44" s="71">
        <v>2</v>
      </c>
      <c r="L44" s="71">
        <v>17</v>
      </c>
      <c r="M44" s="232">
        <f t="shared" si="6"/>
        <v>2</v>
      </c>
      <c r="N44" s="232">
        <f t="shared" si="7"/>
        <v>17</v>
      </c>
      <c r="O44" s="22">
        <v>0</v>
      </c>
      <c r="P44" s="7"/>
      <c r="Q44" s="7"/>
      <c r="T44" s="7"/>
    </row>
    <row r="45" spans="1:20" ht="12.75">
      <c r="A45" s="66">
        <v>38</v>
      </c>
      <c r="B45" s="63" t="s">
        <v>25</v>
      </c>
      <c r="C45" s="185">
        <v>0</v>
      </c>
      <c r="D45" s="185">
        <v>0</v>
      </c>
      <c r="E45" s="185">
        <v>2</v>
      </c>
      <c r="F45" s="185">
        <v>1</v>
      </c>
      <c r="G45" s="185">
        <v>3</v>
      </c>
      <c r="H45" s="185">
        <v>0</v>
      </c>
      <c r="I45" s="185">
        <v>1</v>
      </c>
      <c r="J45" s="185">
        <v>3</v>
      </c>
      <c r="K45" s="71">
        <v>4</v>
      </c>
      <c r="L45" s="71">
        <v>17</v>
      </c>
      <c r="M45" s="232">
        <f t="shared" si="6"/>
        <v>10</v>
      </c>
      <c r="N45" s="232">
        <f t="shared" si="7"/>
        <v>21</v>
      </c>
      <c r="O45" s="22">
        <v>64.48</v>
      </c>
      <c r="P45" s="7"/>
      <c r="Q45" s="7"/>
      <c r="T45" s="7"/>
    </row>
    <row r="46" spans="1:20" ht="12.75">
      <c r="A46" s="62">
        <v>39</v>
      </c>
      <c r="B46" s="63" t="s">
        <v>220</v>
      </c>
      <c r="C46" s="185">
        <v>14</v>
      </c>
      <c r="D46" s="185">
        <v>8</v>
      </c>
      <c r="E46" s="185">
        <v>0</v>
      </c>
      <c r="F46" s="185">
        <v>0</v>
      </c>
      <c r="G46" s="185">
        <v>9</v>
      </c>
      <c r="H46" s="185">
        <v>4</v>
      </c>
      <c r="I46" s="185">
        <v>0</v>
      </c>
      <c r="J46" s="185">
        <v>0</v>
      </c>
      <c r="K46" s="71">
        <v>2</v>
      </c>
      <c r="L46" s="71">
        <v>312</v>
      </c>
      <c r="M46" s="232">
        <f t="shared" si="6"/>
        <v>25</v>
      </c>
      <c r="N46" s="232">
        <f t="shared" si="7"/>
        <v>324</v>
      </c>
      <c r="O46" s="22">
        <v>0</v>
      </c>
      <c r="P46" s="7"/>
      <c r="Q46" s="7"/>
      <c r="T46" s="7"/>
    </row>
    <row r="47" spans="1:20" ht="12.75">
      <c r="A47" s="62">
        <v>40</v>
      </c>
      <c r="B47" s="63" t="s">
        <v>359</v>
      </c>
      <c r="C47" s="185">
        <v>0</v>
      </c>
      <c r="D47" s="185">
        <v>0</v>
      </c>
      <c r="E47" s="185">
        <v>0</v>
      </c>
      <c r="F47" s="185">
        <v>0</v>
      </c>
      <c r="G47" s="185">
        <v>0</v>
      </c>
      <c r="H47" s="185">
        <v>0</v>
      </c>
      <c r="I47" s="185">
        <v>0</v>
      </c>
      <c r="J47" s="185">
        <v>0</v>
      </c>
      <c r="K47" s="71">
        <v>0</v>
      </c>
      <c r="L47" s="71">
        <v>0</v>
      </c>
      <c r="M47" s="232">
        <f>C47+E47+G47+I47+K47</f>
        <v>0</v>
      </c>
      <c r="N47" s="232">
        <f>D47+F47+H47+J47+L47</f>
        <v>0</v>
      </c>
      <c r="O47" s="22"/>
      <c r="P47" s="7"/>
      <c r="Q47" s="7"/>
      <c r="T47" s="7"/>
    </row>
    <row r="48" spans="1:20" ht="12.75">
      <c r="A48" s="66">
        <v>41</v>
      </c>
      <c r="B48" s="71" t="s">
        <v>447</v>
      </c>
      <c r="C48" s="185">
        <v>0</v>
      </c>
      <c r="D48" s="185">
        <v>0</v>
      </c>
      <c r="E48" s="185">
        <v>0</v>
      </c>
      <c r="F48" s="185">
        <v>0</v>
      </c>
      <c r="G48" s="185">
        <v>0</v>
      </c>
      <c r="H48" s="185">
        <v>0</v>
      </c>
      <c r="I48" s="185">
        <v>0</v>
      </c>
      <c r="J48" s="185">
        <v>0</v>
      </c>
      <c r="K48" s="71">
        <v>0</v>
      </c>
      <c r="L48" s="71">
        <v>0</v>
      </c>
      <c r="M48" s="232">
        <f>C48+E48+G48+I48+K48</f>
        <v>0</v>
      </c>
      <c r="N48" s="232">
        <f>D48+F48+H48+J48+L48</f>
        <v>0</v>
      </c>
      <c r="O48" s="22"/>
      <c r="P48" s="7"/>
      <c r="Q48" s="6"/>
      <c r="T48" s="7"/>
    </row>
    <row r="49" spans="1:20" s="206" customFormat="1" ht="14.25">
      <c r="A49" s="255"/>
      <c r="B49" s="205" t="s">
        <v>222</v>
      </c>
      <c r="C49" s="205">
        <f aca="true" t="shared" si="8" ref="C49:N49">SUM(C35:C48)</f>
        <v>2364</v>
      </c>
      <c r="D49" s="205">
        <f t="shared" si="8"/>
        <v>604</v>
      </c>
      <c r="E49" s="205">
        <f t="shared" si="8"/>
        <v>1945</v>
      </c>
      <c r="F49" s="205">
        <f t="shared" si="8"/>
        <v>329</v>
      </c>
      <c r="G49" s="205">
        <f t="shared" si="8"/>
        <v>1905</v>
      </c>
      <c r="H49" s="205">
        <f t="shared" si="8"/>
        <v>570</v>
      </c>
      <c r="I49" s="205">
        <f t="shared" si="8"/>
        <v>1804</v>
      </c>
      <c r="J49" s="205">
        <f t="shared" si="8"/>
        <v>925</v>
      </c>
      <c r="K49" s="205">
        <f t="shared" si="8"/>
        <v>1799</v>
      </c>
      <c r="L49" s="205">
        <f t="shared" si="8"/>
        <v>788</v>
      </c>
      <c r="M49" s="239">
        <f t="shared" si="8"/>
        <v>9817</v>
      </c>
      <c r="N49" s="239">
        <f t="shared" si="8"/>
        <v>3216</v>
      </c>
      <c r="O49" s="261"/>
      <c r="P49" s="207"/>
      <c r="Q49" s="208"/>
      <c r="R49" s="207"/>
      <c r="T49" s="207"/>
    </row>
    <row r="50" spans="1:20" s="206" customFormat="1" ht="14.25">
      <c r="A50" s="255"/>
      <c r="B50" s="256" t="s">
        <v>121</v>
      </c>
      <c r="C50" s="205">
        <f aca="true" t="shared" si="9" ref="C50:N50">C25+C34+C49</f>
        <v>240269</v>
      </c>
      <c r="D50" s="205">
        <f t="shared" si="9"/>
        <v>75372</v>
      </c>
      <c r="E50" s="205">
        <f t="shared" si="9"/>
        <v>70787</v>
      </c>
      <c r="F50" s="205">
        <f t="shared" si="9"/>
        <v>31119</v>
      </c>
      <c r="G50" s="205">
        <f t="shared" si="9"/>
        <v>57858</v>
      </c>
      <c r="H50" s="205">
        <f t="shared" si="9"/>
        <v>20435</v>
      </c>
      <c r="I50" s="205">
        <f t="shared" si="9"/>
        <v>71541</v>
      </c>
      <c r="J50" s="205">
        <f t="shared" si="9"/>
        <v>40086</v>
      </c>
      <c r="K50" s="205">
        <f t="shared" si="9"/>
        <v>34362</v>
      </c>
      <c r="L50" s="205">
        <f t="shared" si="9"/>
        <v>28584</v>
      </c>
      <c r="M50" s="239">
        <f t="shared" si="9"/>
        <v>474817</v>
      </c>
      <c r="N50" s="239">
        <f t="shared" si="9"/>
        <v>195596</v>
      </c>
      <c r="O50" s="262"/>
      <c r="P50" s="208"/>
      <c r="Q50" s="208"/>
      <c r="R50" s="207"/>
      <c r="T50" s="207"/>
    </row>
    <row r="51" spans="1:20" ht="18" customHeight="1">
      <c r="A51" s="127" t="s">
        <v>33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233"/>
      <c r="N51" s="233"/>
      <c r="O51" s="23"/>
      <c r="P51" s="9"/>
      <c r="Q51" s="9"/>
      <c r="R51" s="9"/>
      <c r="S51" s="2"/>
      <c r="T51" s="9"/>
    </row>
    <row r="52" spans="1:20" ht="18" customHeight="1">
      <c r="A52" s="127" t="s">
        <v>33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233"/>
      <c r="N52" s="233"/>
      <c r="O52" s="23"/>
      <c r="P52" s="9"/>
      <c r="Q52" s="9"/>
      <c r="R52" s="9"/>
      <c r="S52" s="2"/>
      <c r="T52" s="9"/>
    </row>
    <row r="53" spans="1:20" ht="18" customHeight="1">
      <c r="A53" s="127" t="s">
        <v>33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233"/>
      <c r="N53" s="233"/>
      <c r="O53" s="23"/>
      <c r="P53" s="9"/>
      <c r="Q53" s="9"/>
      <c r="R53" s="9"/>
      <c r="S53" s="2"/>
      <c r="T53" s="9"/>
    </row>
    <row r="54" spans="1:20" ht="12.75">
      <c r="A54" s="254" t="s">
        <v>4</v>
      </c>
      <c r="B54" s="254" t="s">
        <v>5</v>
      </c>
      <c r="C54" s="702" t="s">
        <v>218</v>
      </c>
      <c r="D54" s="704"/>
      <c r="E54" s="702" t="s">
        <v>219</v>
      </c>
      <c r="F54" s="704"/>
      <c r="G54" s="702" t="s">
        <v>205</v>
      </c>
      <c r="H54" s="704"/>
      <c r="I54" s="702" t="s">
        <v>235</v>
      </c>
      <c r="J54" s="704"/>
      <c r="K54" s="702" t="s">
        <v>349</v>
      </c>
      <c r="L54" s="704"/>
      <c r="M54" s="715" t="s">
        <v>3</v>
      </c>
      <c r="N54" s="716"/>
      <c r="O54" s="23"/>
      <c r="P54" s="9"/>
      <c r="Q54" s="9"/>
      <c r="R54" s="9"/>
      <c r="S54" s="2"/>
      <c r="T54" s="9"/>
    </row>
    <row r="55" spans="1:20" ht="12.75">
      <c r="A55" s="228"/>
      <c r="B55" s="228"/>
      <c r="C55" s="182" t="s">
        <v>54</v>
      </c>
      <c r="D55" s="182" t="s">
        <v>61</v>
      </c>
      <c r="E55" s="182" t="s">
        <v>54</v>
      </c>
      <c r="F55" s="182" t="s">
        <v>61</v>
      </c>
      <c r="G55" s="182" t="s">
        <v>54</v>
      </c>
      <c r="H55" s="182" t="s">
        <v>61</v>
      </c>
      <c r="I55" s="182" t="s">
        <v>54</v>
      </c>
      <c r="J55" s="182" t="s">
        <v>61</v>
      </c>
      <c r="K55" s="182" t="s">
        <v>54</v>
      </c>
      <c r="L55" s="182" t="s">
        <v>61</v>
      </c>
      <c r="M55" s="336" t="s">
        <v>54</v>
      </c>
      <c r="N55" s="336" t="s">
        <v>61</v>
      </c>
      <c r="O55" s="23"/>
      <c r="P55" s="9"/>
      <c r="Q55" s="9"/>
      <c r="R55" s="9"/>
      <c r="S55" s="2"/>
      <c r="T55" s="9"/>
    </row>
    <row r="56" spans="1:15" ht="12.75">
      <c r="A56" s="62">
        <v>42</v>
      </c>
      <c r="B56" s="71" t="s">
        <v>263</v>
      </c>
      <c r="C56" s="185">
        <v>24981</v>
      </c>
      <c r="D56" s="185">
        <v>1286</v>
      </c>
      <c r="E56" s="185">
        <v>852</v>
      </c>
      <c r="F56" s="185">
        <v>88</v>
      </c>
      <c r="G56" s="185">
        <v>719</v>
      </c>
      <c r="H56" s="185">
        <v>39</v>
      </c>
      <c r="I56" s="185">
        <v>3943</v>
      </c>
      <c r="J56" s="185">
        <v>313</v>
      </c>
      <c r="K56" s="71">
        <v>0</v>
      </c>
      <c r="L56" s="71">
        <v>0</v>
      </c>
      <c r="M56" s="232">
        <f aca="true" t="shared" si="10" ref="M56:M65">C56+E56+G56+I56+K56</f>
        <v>30495</v>
      </c>
      <c r="N56" s="232">
        <f aca="true" t="shared" si="11" ref="N56:N65">D56+F56+H56+J56+L56</f>
        <v>1726</v>
      </c>
      <c r="O56" s="25"/>
    </row>
    <row r="57" spans="1:15" ht="12.75">
      <c r="A57" s="62">
        <v>43</v>
      </c>
      <c r="B57" s="71" t="s">
        <v>77</v>
      </c>
      <c r="C57" s="185">
        <v>0</v>
      </c>
      <c r="D57" s="185">
        <v>0</v>
      </c>
      <c r="E57" s="185">
        <v>13135</v>
      </c>
      <c r="F57" s="185">
        <v>374</v>
      </c>
      <c r="G57" s="185">
        <v>7666</v>
      </c>
      <c r="H57" s="185">
        <v>380</v>
      </c>
      <c r="I57" s="185">
        <v>2471</v>
      </c>
      <c r="J57" s="185">
        <v>165</v>
      </c>
      <c r="K57" s="71">
        <v>0</v>
      </c>
      <c r="L57" s="71">
        <v>0</v>
      </c>
      <c r="M57" s="232">
        <f t="shared" si="10"/>
        <v>23272</v>
      </c>
      <c r="N57" s="232">
        <f t="shared" si="11"/>
        <v>919</v>
      </c>
      <c r="O57" s="25"/>
    </row>
    <row r="58" spans="1:15" ht="12.75">
      <c r="A58" s="62">
        <v>44</v>
      </c>
      <c r="B58" s="71" t="s">
        <v>264</v>
      </c>
      <c r="C58" s="185">
        <v>49376</v>
      </c>
      <c r="D58" s="185">
        <v>2504</v>
      </c>
      <c r="E58" s="185">
        <v>5640</v>
      </c>
      <c r="F58" s="185">
        <v>251</v>
      </c>
      <c r="G58" s="185">
        <v>4404</v>
      </c>
      <c r="H58" s="185">
        <v>214</v>
      </c>
      <c r="I58" s="185">
        <v>9209</v>
      </c>
      <c r="J58" s="185">
        <v>646</v>
      </c>
      <c r="K58" s="71">
        <v>2626</v>
      </c>
      <c r="L58" s="71">
        <v>278</v>
      </c>
      <c r="M58" s="232">
        <f t="shared" si="10"/>
        <v>71255</v>
      </c>
      <c r="N58" s="232">
        <f t="shared" si="11"/>
        <v>3893</v>
      </c>
      <c r="O58" s="25"/>
    </row>
    <row r="59" spans="1:15" ht="12.75">
      <c r="A59" s="62">
        <v>45</v>
      </c>
      <c r="B59" s="71" t="s">
        <v>29</v>
      </c>
      <c r="C59" s="185">
        <v>1175</v>
      </c>
      <c r="D59" s="185">
        <v>50</v>
      </c>
      <c r="E59" s="185">
        <v>237</v>
      </c>
      <c r="F59" s="185">
        <v>12</v>
      </c>
      <c r="G59" s="185">
        <v>19</v>
      </c>
      <c r="H59" s="185">
        <v>1</v>
      </c>
      <c r="I59" s="185">
        <v>0</v>
      </c>
      <c r="J59" s="185">
        <v>0</v>
      </c>
      <c r="K59" s="71">
        <v>0</v>
      </c>
      <c r="L59" s="71">
        <v>0</v>
      </c>
      <c r="M59" s="232">
        <f t="shared" si="10"/>
        <v>1431</v>
      </c>
      <c r="N59" s="232">
        <f t="shared" si="11"/>
        <v>63</v>
      </c>
      <c r="O59" s="25"/>
    </row>
    <row r="60" spans="1:15" ht="12.75">
      <c r="A60" s="62">
        <v>46</v>
      </c>
      <c r="B60" s="71" t="s">
        <v>230</v>
      </c>
      <c r="C60" s="185">
        <v>51516</v>
      </c>
      <c r="D60" s="185">
        <v>1359</v>
      </c>
      <c r="E60" s="185">
        <v>1237</v>
      </c>
      <c r="F60" s="185">
        <v>38</v>
      </c>
      <c r="G60" s="185">
        <v>1652</v>
      </c>
      <c r="H60" s="185">
        <v>167</v>
      </c>
      <c r="I60" s="185">
        <v>492</v>
      </c>
      <c r="J60" s="185">
        <v>63</v>
      </c>
      <c r="K60" s="71">
        <v>829</v>
      </c>
      <c r="L60" s="71">
        <v>82</v>
      </c>
      <c r="M60" s="232">
        <f t="shared" si="10"/>
        <v>55726</v>
      </c>
      <c r="N60" s="232">
        <f t="shared" si="11"/>
        <v>1709</v>
      </c>
      <c r="O60" s="25"/>
    </row>
    <row r="61" spans="1:15" ht="12.75">
      <c r="A61" s="62">
        <v>47</v>
      </c>
      <c r="B61" s="71" t="s">
        <v>30</v>
      </c>
      <c r="C61" s="185">
        <v>8350</v>
      </c>
      <c r="D61" s="185">
        <v>249</v>
      </c>
      <c r="E61" s="185">
        <v>1717</v>
      </c>
      <c r="F61" s="185">
        <v>83</v>
      </c>
      <c r="G61" s="185">
        <v>507</v>
      </c>
      <c r="H61" s="185">
        <v>25</v>
      </c>
      <c r="I61" s="185">
        <v>0</v>
      </c>
      <c r="J61" s="185">
        <v>0</v>
      </c>
      <c r="K61" s="71">
        <v>0</v>
      </c>
      <c r="L61" s="71">
        <v>0</v>
      </c>
      <c r="M61" s="232">
        <f t="shared" si="10"/>
        <v>10574</v>
      </c>
      <c r="N61" s="232">
        <f t="shared" si="11"/>
        <v>357</v>
      </c>
      <c r="O61" s="25"/>
    </row>
    <row r="62" spans="1:15" ht="12.75">
      <c r="A62" s="62">
        <v>48</v>
      </c>
      <c r="B62" s="71" t="s">
        <v>28</v>
      </c>
      <c r="C62" s="185">
        <v>881</v>
      </c>
      <c r="D62" s="185">
        <v>35</v>
      </c>
      <c r="E62" s="185">
        <v>1</v>
      </c>
      <c r="F62" s="185">
        <v>0</v>
      </c>
      <c r="G62" s="185">
        <v>4218</v>
      </c>
      <c r="H62" s="185">
        <v>112</v>
      </c>
      <c r="I62" s="185">
        <v>0</v>
      </c>
      <c r="J62" s="185">
        <v>0</v>
      </c>
      <c r="K62" s="71">
        <v>1</v>
      </c>
      <c r="L62" s="71">
        <v>0</v>
      </c>
      <c r="M62" s="232">
        <f t="shared" si="10"/>
        <v>5101</v>
      </c>
      <c r="N62" s="232">
        <f t="shared" si="11"/>
        <v>147</v>
      </c>
      <c r="O62" s="25"/>
    </row>
    <row r="63" spans="1:15" ht="12.75">
      <c r="A63" s="62">
        <v>49</v>
      </c>
      <c r="B63" s="71" t="s">
        <v>265</v>
      </c>
      <c r="C63" s="185">
        <v>6153</v>
      </c>
      <c r="D63" s="185">
        <v>2198</v>
      </c>
      <c r="E63" s="185">
        <v>2395</v>
      </c>
      <c r="F63" s="185">
        <v>219</v>
      </c>
      <c r="G63" s="185">
        <v>2467</v>
      </c>
      <c r="H63" s="185">
        <v>238</v>
      </c>
      <c r="I63" s="185">
        <v>1081</v>
      </c>
      <c r="J63" s="185">
        <v>93</v>
      </c>
      <c r="K63" s="71">
        <v>3216</v>
      </c>
      <c r="L63" s="71">
        <v>158</v>
      </c>
      <c r="M63" s="232">
        <f t="shared" si="10"/>
        <v>15312</v>
      </c>
      <c r="N63" s="232">
        <f t="shared" si="11"/>
        <v>2906</v>
      </c>
      <c r="O63" s="25"/>
    </row>
    <row r="64" spans="1:15" ht="12.75">
      <c r="A64" s="62">
        <v>50</v>
      </c>
      <c r="B64" s="71" t="s">
        <v>26</v>
      </c>
      <c r="C64" s="185">
        <v>14710</v>
      </c>
      <c r="D64" s="185">
        <v>215</v>
      </c>
      <c r="E64" s="185">
        <v>0</v>
      </c>
      <c r="F64" s="185">
        <v>0</v>
      </c>
      <c r="G64" s="185">
        <v>0</v>
      </c>
      <c r="H64" s="185">
        <v>0</v>
      </c>
      <c r="I64" s="185">
        <v>4424</v>
      </c>
      <c r="J64" s="185">
        <v>229</v>
      </c>
      <c r="K64" s="71">
        <v>19</v>
      </c>
      <c r="L64" s="71">
        <v>2</v>
      </c>
      <c r="M64" s="232">
        <f t="shared" si="10"/>
        <v>19153</v>
      </c>
      <c r="N64" s="232">
        <f t="shared" si="11"/>
        <v>446</v>
      </c>
      <c r="O64" s="25"/>
    </row>
    <row r="65" spans="1:15" ht="12.75">
      <c r="A65" s="62">
        <v>51</v>
      </c>
      <c r="B65" s="71" t="s">
        <v>27</v>
      </c>
      <c r="C65" s="185">
        <v>7589</v>
      </c>
      <c r="D65" s="185">
        <v>460</v>
      </c>
      <c r="E65" s="185">
        <v>543</v>
      </c>
      <c r="F65" s="185">
        <v>71</v>
      </c>
      <c r="G65" s="185">
        <v>195</v>
      </c>
      <c r="H65" s="185">
        <v>37</v>
      </c>
      <c r="I65" s="185">
        <v>280</v>
      </c>
      <c r="J65" s="185">
        <v>115</v>
      </c>
      <c r="K65" s="71">
        <v>0</v>
      </c>
      <c r="L65" s="71">
        <v>0</v>
      </c>
      <c r="M65" s="232">
        <f t="shared" si="10"/>
        <v>8607</v>
      </c>
      <c r="N65" s="232">
        <f t="shared" si="11"/>
        <v>683</v>
      </c>
      <c r="O65" s="25"/>
    </row>
    <row r="66" spans="1:18" s="206" customFormat="1" ht="14.25">
      <c r="A66" s="62"/>
      <c r="B66" s="256" t="s">
        <v>121</v>
      </c>
      <c r="C66" s="205">
        <f aca="true" t="shared" si="12" ref="C66:N66">SUM(C56:C65)</f>
        <v>164731</v>
      </c>
      <c r="D66" s="205">
        <f t="shared" si="12"/>
        <v>8356</v>
      </c>
      <c r="E66" s="205">
        <f t="shared" si="12"/>
        <v>25757</v>
      </c>
      <c r="F66" s="205">
        <f t="shared" si="12"/>
        <v>1136</v>
      </c>
      <c r="G66" s="205">
        <f t="shared" si="12"/>
        <v>21847</v>
      </c>
      <c r="H66" s="205">
        <f t="shared" si="12"/>
        <v>1213</v>
      </c>
      <c r="I66" s="205">
        <f t="shared" si="12"/>
        <v>21900</v>
      </c>
      <c r="J66" s="205">
        <f t="shared" si="12"/>
        <v>1624</v>
      </c>
      <c r="K66" s="205">
        <f t="shared" si="12"/>
        <v>6691</v>
      </c>
      <c r="L66" s="205">
        <f t="shared" si="12"/>
        <v>520</v>
      </c>
      <c r="M66" s="239">
        <f t="shared" si="12"/>
        <v>240926</v>
      </c>
      <c r="N66" s="239">
        <f t="shared" si="12"/>
        <v>12849</v>
      </c>
      <c r="O66" s="262"/>
      <c r="P66" s="208"/>
      <c r="R66" s="207"/>
    </row>
    <row r="67" spans="1:15" ht="12.75">
      <c r="A67" s="62"/>
      <c r="B67" s="129" t="s">
        <v>33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232"/>
      <c r="N67" s="232"/>
      <c r="O67" s="25"/>
    </row>
    <row r="68" spans="1:15" ht="12.75">
      <c r="A68" s="62">
        <v>52</v>
      </c>
      <c r="B68" s="71" t="s">
        <v>31</v>
      </c>
      <c r="C68" s="185">
        <v>38146</v>
      </c>
      <c r="D68" s="185">
        <v>1871</v>
      </c>
      <c r="E68" s="185">
        <v>35322</v>
      </c>
      <c r="F68" s="185">
        <v>1323</v>
      </c>
      <c r="G68" s="185">
        <v>2192</v>
      </c>
      <c r="H68" s="185">
        <v>372</v>
      </c>
      <c r="I68" s="185">
        <v>1402</v>
      </c>
      <c r="J68" s="185">
        <v>101</v>
      </c>
      <c r="K68" s="71">
        <v>1167</v>
      </c>
      <c r="L68" s="71">
        <v>59</v>
      </c>
      <c r="M68" s="232">
        <f aca="true" t="shared" si="13" ref="M68:N70">C68+E68+G68+I68+K68</f>
        <v>78229</v>
      </c>
      <c r="N68" s="232">
        <f t="shared" si="13"/>
        <v>3726</v>
      </c>
      <c r="O68" s="25"/>
    </row>
    <row r="69" spans="1:15" ht="12.75">
      <c r="A69" s="62">
        <v>53</v>
      </c>
      <c r="B69" s="71" t="s">
        <v>129</v>
      </c>
      <c r="C69" s="185">
        <v>0</v>
      </c>
      <c r="D69" s="185">
        <v>0</v>
      </c>
      <c r="E69" s="185">
        <v>0</v>
      </c>
      <c r="F69" s="185">
        <v>0</v>
      </c>
      <c r="G69" s="185">
        <v>0</v>
      </c>
      <c r="H69" s="185">
        <v>0</v>
      </c>
      <c r="I69" s="185">
        <v>0</v>
      </c>
      <c r="J69" s="185">
        <v>0</v>
      </c>
      <c r="K69" s="71">
        <v>0</v>
      </c>
      <c r="L69" s="71">
        <v>0</v>
      </c>
      <c r="M69" s="232">
        <f t="shared" si="13"/>
        <v>0</v>
      </c>
      <c r="N69" s="232">
        <f t="shared" si="13"/>
        <v>0</v>
      </c>
      <c r="O69" s="25"/>
    </row>
    <row r="70" spans="1:18" s="206" customFormat="1" ht="14.25">
      <c r="A70" s="255"/>
      <c r="B70" s="256" t="s">
        <v>121</v>
      </c>
      <c r="C70" s="205">
        <f aca="true" t="shared" si="14" ref="C70:L70">SUM(C68:C69)</f>
        <v>38146</v>
      </c>
      <c r="D70" s="205">
        <f t="shared" si="14"/>
        <v>1871</v>
      </c>
      <c r="E70" s="205">
        <f t="shared" si="14"/>
        <v>35322</v>
      </c>
      <c r="F70" s="205">
        <f t="shared" si="14"/>
        <v>1323</v>
      </c>
      <c r="G70" s="205">
        <f t="shared" si="14"/>
        <v>2192</v>
      </c>
      <c r="H70" s="205">
        <f t="shared" si="14"/>
        <v>372</v>
      </c>
      <c r="I70" s="205">
        <f t="shared" si="14"/>
        <v>1402</v>
      </c>
      <c r="J70" s="205">
        <f t="shared" si="14"/>
        <v>101</v>
      </c>
      <c r="K70" s="205">
        <f t="shared" si="14"/>
        <v>1167</v>
      </c>
      <c r="L70" s="205">
        <f t="shared" si="14"/>
        <v>59</v>
      </c>
      <c r="M70" s="239">
        <f t="shared" si="13"/>
        <v>78229</v>
      </c>
      <c r="N70" s="239">
        <f t="shared" si="13"/>
        <v>3726</v>
      </c>
      <c r="O70" s="262"/>
      <c r="P70" s="208"/>
      <c r="R70" s="207"/>
    </row>
    <row r="71" spans="1:18" s="206" customFormat="1" ht="14.25">
      <c r="A71" s="255"/>
      <c r="B71" s="256" t="s">
        <v>32</v>
      </c>
      <c r="C71" s="205">
        <f aca="true" t="shared" si="15" ref="C71:N71">+C50+C66+C70</f>
        <v>443146</v>
      </c>
      <c r="D71" s="205">
        <f t="shared" si="15"/>
        <v>85599</v>
      </c>
      <c r="E71" s="205">
        <f t="shared" si="15"/>
        <v>131866</v>
      </c>
      <c r="F71" s="205">
        <f t="shared" si="15"/>
        <v>33578</v>
      </c>
      <c r="G71" s="205">
        <f t="shared" si="15"/>
        <v>81897</v>
      </c>
      <c r="H71" s="205">
        <f t="shared" si="15"/>
        <v>22020</v>
      </c>
      <c r="I71" s="205">
        <f t="shared" si="15"/>
        <v>94843</v>
      </c>
      <c r="J71" s="205">
        <f t="shared" si="15"/>
        <v>41811</v>
      </c>
      <c r="K71" s="205">
        <f t="shared" si="15"/>
        <v>42220</v>
      </c>
      <c r="L71" s="205">
        <f t="shared" si="15"/>
        <v>29163</v>
      </c>
      <c r="M71" s="239">
        <f t="shared" si="15"/>
        <v>793972</v>
      </c>
      <c r="N71" s="239">
        <f t="shared" si="15"/>
        <v>212171</v>
      </c>
      <c r="O71" s="262"/>
      <c r="P71" s="208"/>
      <c r="R71" s="207"/>
    </row>
    <row r="78" ht="12.75">
      <c r="F78" s="6" t="s">
        <v>33</v>
      </c>
    </row>
  </sheetData>
  <mergeCells count="12">
    <mergeCell ref="K54:L54"/>
    <mergeCell ref="M54:N54"/>
    <mergeCell ref="C54:D54"/>
    <mergeCell ref="E54:F54"/>
    <mergeCell ref="G54:H54"/>
    <mergeCell ref="I54:J54"/>
    <mergeCell ref="K4:L4"/>
    <mergeCell ref="M4:N4"/>
    <mergeCell ref="C4:D4"/>
    <mergeCell ref="E4:F4"/>
    <mergeCell ref="G4:H4"/>
    <mergeCell ref="I4:J4"/>
  </mergeCells>
  <printOptions gridLines="1" horizontalCentered="1"/>
  <pageMargins left="0.75" right="0.75" top="0.6" bottom="0.79" header="0.5" footer="0.5"/>
  <pageSetup blackAndWhite="1" horizontalDpi="300" verticalDpi="300" orientation="landscape" paperSize="9" scale="75" r:id="rId2"/>
  <rowBreaks count="1" manualBreakCount="1">
    <brk id="50" max="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2"/>
  <sheetViews>
    <sheetView workbookViewId="0" topLeftCell="D1">
      <selection activeCell="O75" sqref="O75"/>
    </sheetView>
  </sheetViews>
  <sheetFormatPr defaultColWidth="9.140625" defaultRowHeight="12.75"/>
  <cols>
    <col min="1" max="1" width="3.7109375" style="143" customWidth="1"/>
    <col min="2" max="2" width="21.57421875" style="143" bestFit="1" customWidth="1"/>
    <col min="3" max="3" width="8.140625" style="153" customWidth="1"/>
    <col min="4" max="4" width="9.421875" style="153" customWidth="1"/>
    <col min="5" max="5" width="8.140625" style="153" customWidth="1"/>
    <col min="6" max="6" width="9.421875" style="153" customWidth="1"/>
    <col min="7" max="7" width="8.140625" style="125" customWidth="1"/>
    <col min="8" max="8" width="9.421875" style="125" customWidth="1"/>
    <col min="9" max="9" width="8.140625" style="153" customWidth="1"/>
    <col min="10" max="12" width="9.421875" style="153" customWidth="1"/>
    <col min="13" max="13" width="8.140625" style="125" customWidth="1"/>
    <col min="14" max="14" width="9.421875" style="125" customWidth="1"/>
    <col min="15" max="15" width="9.140625" style="143" customWidth="1"/>
    <col min="16" max="16" width="9.140625" style="144" customWidth="1"/>
    <col min="17" max="16384" width="9.140625" style="143" customWidth="1"/>
  </cols>
  <sheetData>
    <row r="1" spans="1:14" ht="18" customHeight="1">
      <c r="A1" s="365"/>
      <c r="B1" s="365"/>
      <c r="C1" s="367"/>
      <c r="D1" s="367"/>
      <c r="M1" s="234"/>
      <c r="N1" s="234"/>
    </row>
    <row r="2" spans="3:9" ht="18" customHeight="1">
      <c r="C2" s="367"/>
      <c r="I2" s="366"/>
    </row>
    <row r="3" spans="3:14" ht="18" customHeight="1">
      <c r="C3" s="458" t="s">
        <v>33</v>
      </c>
      <c r="D3" s="458" t="s">
        <v>33</v>
      </c>
      <c r="E3" s="458" t="s">
        <v>33</v>
      </c>
      <c r="F3" s="458" t="s">
        <v>33</v>
      </c>
      <c r="G3" s="577" t="s">
        <v>33</v>
      </c>
      <c r="H3" s="577"/>
      <c r="I3" s="458" t="s">
        <v>33</v>
      </c>
      <c r="M3" s="234"/>
      <c r="N3" s="234"/>
    </row>
    <row r="4" spans="1:14" ht="13.5" customHeight="1">
      <c r="A4" s="459" t="s">
        <v>4</v>
      </c>
      <c r="B4" s="372" t="s">
        <v>5</v>
      </c>
      <c r="C4" s="725" t="s">
        <v>180</v>
      </c>
      <c r="D4" s="718"/>
      <c r="E4" s="717" t="s">
        <v>181</v>
      </c>
      <c r="F4" s="718"/>
      <c r="G4" s="721" t="s">
        <v>182</v>
      </c>
      <c r="H4" s="722"/>
      <c r="I4" s="717" t="s">
        <v>183</v>
      </c>
      <c r="J4" s="718"/>
      <c r="K4" s="717" t="s">
        <v>184</v>
      </c>
      <c r="L4" s="718"/>
      <c r="M4" s="721" t="s">
        <v>186</v>
      </c>
      <c r="N4" s="722"/>
    </row>
    <row r="5" spans="1:14" ht="12.75">
      <c r="A5" s="460" t="s">
        <v>6</v>
      </c>
      <c r="B5" s="374"/>
      <c r="C5" s="726"/>
      <c r="D5" s="720"/>
      <c r="E5" s="719"/>
      <c r="F5" s="720"/>
      <c r="G5" s="723"/>
      <c r="H5" s="724"/>
      <c r="I5" s="719"/>
      <c r="J5" s="720"/>
      <c r="K5" s="719"/>
      <c r="L5" s="720"/>
      <c r="M5" s="723"/>
      <c r="N5" s="724"/>
    </row>
    <row r="6" spans="1:14" ht="12.75">
      <c r="A6" s="461"/>
      <c r="B6" s="425"/>
      <c r="C6" s="426" t="s">
        <v>54</v>
      </c>
      <c r="D6" s="426" t="s">
        <v>61</v>
      </c>
      <c r="E6" s="426" t="s">
        <v>54</v>
      </c>
      <c r="F6" s="426" t="s">
        <v>61</v>
      </c>
      <c r="G6" s="578" t="s">
        <v>54</v>
      </c>
      <c r="H6" s="578" t="s">
        <v>61</v>
      </c>
      <c r="I6" s="426" t="s">
        <v>54</v>
      </c>
      <c r="J6" s="426" t="s">
        <v>61</v>
      </c>
      <c r="K6" s="426" t="s">
        <v>54</v>
      </c>
      <c r="L6" s="426" t="s">
        <v>61</v>
      </c>
      <c r="M6" s="578" t="s">
        <v>54</v>
      </c>
      <c r="N6" s="578" t="s">
        <v>61</v>
      </c>
    </row>
    <row r="7" spans="1:19" ht="12.75">
      <c r="A7" s="378">
        <v>1</v>
      </c>
      <c r="B7" s="152" t="s">
        <v>7</v>
      </c>
      <c r="C7" s="152">
        <v>26143</v>
      </c>
      <c r="D7" s="152">
        <v>2654</v>
      </c>
      <c r="E7" s="152">
        <v>133</v>
      </c>
      <c r="F7" s="152">
        <v>83</v>
      </c>
      <c r="G7" s="334">
        <f>C7+E7</f>
        <v>26276</v>
      </c>
      <c r="H7" s="334">
        <f>D7+F7</f>
        <v>2737</v>
      </c>
      <c r="I7" s="152">
        <v>578</v>
      </c>
      <c r="J7" s="152">
        <v>164</v>
      </c>
      <c r="K7" s="152">
        <v>4872</v>
      </c>
      <c r="L7" s="152">
        <v>359</v>
      </c>
      <c r="M7" s="334">
        <f>G7-I7-K7</f>
        <v>20826</v>
      </c>
      <c r="N7" s="334">
        <f>H7-J7-L7</f>
        <v>2214</v>
      </c>
      <c r="O7" s="153"/>
      <c r="P7" s="153"/>
      <c r="Q7" s="153"/>
      <c r="R7" s="153"/>
      <c r="S7" s="153"/>
    </row>
    <row r="8" spans="1:19" ht="12.75">
      <c r="A8" s="378">
        <v>2</v>
      </c>
      <c r="B8" s="152" t="s">
        <v>8</v>
      </c>
      <c r="C8" s="152">
        <v>157</v>
      </c>
      <c r="D8" s="152">
        <v>115</v>
      </c>
      <c r="E8" s="152">
        <v>0</v>
      </c>
      <c r="F8" s="152">
        <v>0</v>
      </c>
      <c r="G8" s="334">
        <f aca="true" t="shared" si="0" ref="G8:G25">C8+E8</f>
        <v>157</v>
      </c>
      <c r="H8" s="334">
        <f aca="true" t="shared" si="1" ref="H8:H25">D8+F8</f>
        <v>115</v>
      </c>
      <c r="I8" s="152">
        <v>0</v>
      </c>
      <c r="J8" s="152">
        <v>0</v>
      </c>
      <c r="K8" s="152">
        <v>0</v>
      </c>
      <c r="L8" s="152">
        <v>0</v>
      </c>
      <c r="M8" s="334">
        <f aca="true" t="shared" si="2" ref="M8:M25">G8-I8-K8</f>
        <v>157</v>
      </c>
      <c r="N8" s="334">
        <f aca="true" t="shared" si="3" ref="N8:N25">H8-J8-L8</f>
        <v>115</v>
      </c>
      <c r="O8" s="153"/>
      <c r="Q8" s="153"/>
      <c r="R8" s="153"/>
      <c r="S8" s="153"/>
    </row>
    <row r="9" spans="1:19" ht="12.75">
      <c r="A9" s="378">
        <v>3</v>
      </c>
      <c r="B9" s="152" t="s">
        <v>9</v>
      </c>
      <c r="C9" s="152">
        <v>23289</v>
      </c>
      <c r="D9" s="152">
        <v>2892</v>
      </c>
      <c r="E9" s="152">
        <v>71</v>
      </c>
      <c r="F9" s="152">
        <v>26</v>
      </c>
      <c r="G9" s="334">
        <f t="shared" si="0"/>
        <v>23360</v>
      </c>
      <c r="H9" s="334">
        <f t="shared" si="1"/>
        <v>2918</v>
      </c>
      <c r="I9" s="152">
        <v>37</v>
      </c>
      <c r="J9" s="152">
        <v>16</v>
      </c>
      <c r="K9" s="152">
        <v>41</v>
      </c>
      <c r="L9" s="152">
        <v>6</v>
      </c>
      <c r="M9" s="334">
        <f t="shared" si="2"/>
        <v>23282</v>
      </c>
      <c r="N9" s="334">
        <f t="shared" si="3"/>
        <v>2896</v>
      </c>
      <c r="O9" s="153"/>
      <c r="P9" s="153"/>
      <c r="Q9" s="153"/>
      <c r="R9" s="153"/>
      <c r="S9" s="153"/>
    </row>
    <row r="10" spans="1:19" ht="12.75">
      <c r="A10" s="378">
        <v>4</v>
      </c>
      <c r="B10" s="152" t="s">
        <v>10</v>
      </c>
      <c r="C10" s="152">
        <v>124773</v>
      </c>
      <c r="D10" s="152">
        <v>16687</v>
      </c>
      <c r="E10" s="152">
        <v>715</v>
      </c>
      <c r="F10" s="152">
        <v>219</v>
      </c>
      <c r="G10" s="334">
        <f t="shared" si="0"/>
        <v>125488</v>
      </c>
      <c r="H10" s="334">
        <f t="shared" si="1"/>
        <v>16906</v>
      </c>
      <c r="I10" s="152">
        <v>960</v>
      </c>
      <c r="J10" s="152">
        <v>91</v>
      </c>
      <c r="K10" s="152">
        <v>0</v>
      </c>
      <c r="L10" s="152">
        <v>0</v>
      </c>
      <c r="M10" s="334">
        <f t="shared" si="2"/>
        <v>124528</v>
      </c>
      <c r="N10" s="334">
        <f t="shared" si="3"/>
        <v>16815</v>
      </c>
      <c r="O10" s="153"/>
      <c r="P10" s="153"/>
      <c r="Q10" s="153"/>
      <c r="R10" s="153"/>
      <c r="S10" s="153"/>
    </row>
    <row r="11" spans="1:19" ht="12.75">
      <c r="A11" s="378">
        <v>5</v>
      </c>
      <c r="B11" s="152" t="s">
        <v>11</v>
      </c>
      <c r="C11" s="152">
        <v>10963</v>
      </c>
      <c r="D11" s="152">
        <v>1478</v>
      </c>
      <c r="E11" s="152">
        <v>170</v>
      </c>
      <c r="F11" s="152">
        <v>56</v>
      </c>
      <c r="G11" s="334">
        <f t="shared" si="0"/>
        <v>11133</v>
      </c>
      <c r="H11" s="334">
        <f t="shared" si="1"/>
        <v>1534</v>
      </c>
      <c r="I11" s="152">
        <v>71</v>
      </c>
      <c r="J11" s="152">
        <v>12</v>
      </c>
      <c r="K11" s="152">
        <v>0</v>
      </c>
      <c r="L11" s="152">
        <v>0</v>
      </c>
      <c r="M11" s="334">
        <f t="shared" si="2"/>
        <v>11062</v>
      </c>
      <c r="N11" s="334">
        <f t="shared" si="3"/>
        <v>1522</v>
      </c>
      <c r="O11" s="153"/>
      <c r="P11" s="153"/>
      <c r="Q11" s="153"/>
      <c r="R11" s="153"/>
      <c r="S11" s="153"/>
    </row>
    <row r="12" spans="1:19" ht="12.75">
      <c r="A12" s="378">
        <v>6</v>
      </c>
      <c r="B12" s="152" t="s">
        <v>12</v>
      </c>
      <c r="C12" s="152">
        <v>748</v>
      </c>
      <c r="D12" s="152">
        <v>407</v>
      </c>
      <c r="E12" s="152">
        <v>52</v>
      </c>
      <c r="F12" s="152">
        <v>11</v>
      </c>
      <c r="G12" s="334">
        <f t="shared" si="0"/>
        <v>800</v>
      </c>
      <c r="H12" s="334">
        <f t="shared" si="1"/>
        <v>418</v>
      </c>
      <c r="I12" s="152">
        <v>30</v>
      </c>
      <c r="J12" s="152">
        <v>9</v>
      </c>
      <c r="K12" s="152">
        <v>0</v>
      </c>
      <c r="L12" s="152">
        <v>0</v>
      </c>
      <c r="M12" s="334">
        <f t="shared" si="2"/>
        <v>770</v>
      </c>
      <c r="N12" s="334">
        <f t="shared" si="3"/>
        <v>409</v>
      </c>
      <c r="O12" s="153"/>
      <c r="P12" s="153"/>
      <c r="Q12" s="153"/>
      <c r="R12" s="153"/>
      <c r="S12" s="153"/>
    </row>
    <row r="13" spans="1:19" ht="12.75">
      <c r="A13" s="378">
        <v>7</v>
      </c>
      <c r="B13" s="152" t="s">
        <v>13</v>
      </c>
      <c r="C13" s="152">
        <v>104926</v>
      </c>
      <c r="D13" s="152">
        <v>21566</v>
      </c>
      <c r="E13" s="152">
        <v>1342</v>
      </c>
      <c r="F13" s="152">
        <v>1018</v>
      </c>
      <c r="G13" s="334">
        <f t="shared" si="0"/>
        <v>106268</v>
      </c>
      <c r="H13" s="334">
        <f t="shared" si="1"/>
        <v>22584</v>
      </c>
      <c r="I13" s="152">
        <v>569</v>
      </c>
      <c r="J13" s="152">
        <v>183</v>
      </c>
      <c r="K13" s="152">
        <v>15</v>
      </c>
      <c r="L13" s="152">
        <v>6</v>
      </c>
      <c r="M13" s="334">
        <f t="shared" si="2"/>
        <v>105684</v>
      </c>
      <c r="N13" s="334">
        <f t="shared" si="3"/>
        <v>22395</v>
      </c>
      <c r="O13" s="153"/>
      <c r="P13" s="153"/>
      <c r="Q13" s="153"/>
      <c r="R13" s="153"/>
      <c r="S13" s="153"/>
    </row>
    <row r="14" spans="1:19" ht="12.75">
      <c r="A14" s="378">
        <v>8</v>
      </c>
      <c r="B14" s="152" t="s">
        <v>159</v>
      </c>
      <c r="C14" s="152">
        <v>192</v>
      </c>
      <c r="D14" s="152">
        <v>130</v>
      </c>
      <c r="E14" s="152">
        <v>0</v>
      </c>
      <c r="F14" s="152">
        <v>0</v>
      </c>
      <c r="G14" s="334">
        <f t="shared" si="0"/>
        <v>192</v>
      </c>
      <c r="H14" s="334">
        <f t="shared" si="1"/>
        <v>130</v>
      </c>
      <c r="I14" s="152">
        <v>0</v>
      </c>
      <c r="J14" s="152">
        <v>0</v>
      </c>
      <c r="K14" s="152">
        <v>0</v>
      </c>
      <c r="L14" s="152">
        <v>0</v>
      </c>
      <c r="M14" s="334">
        <f t="shared" si="2"/>
        <v>192</v>
      </c>
      <c r="N14" s="334">
        <f t="shared" si="3"/>
        <v>130</v>
      </c>
      <c r="O14" s="153"/>
      <c r="P14" s="153"/>
      <c r="Q14" s="153"/>
      <c r="R14" s="153"/>
      <c r="S14" s="153"/>
    </row>
    <row r="15" spans="1:19" ht="12.75">
      <c r="A15" s="378">
        <v>9</v>
      </c>
      <c r="B15" s="152" t="s">
        <v>14</v>
      </c>
      <c r="C15" s="152">
        <v>3096</v>
      </c>
      <c r="D15" s="152">
        <v>3091</v>
      </c>
      <c r="E15" s="152">
        <v>47</v>
      </c>
      <c r="F15" s="152">
        <v>41</v>
      </c>
      <c r="G15" s="334">
        <f t="shared" si="0"/>
        <v>3143</v>
      </c>
      <c r="H15" s="334">
        <f t="shared" si="1"/>
        <v>3132</v>
      </c>
      <c r="I15" s="152">
        <v>113</v>
      </c>
      <c r="J15" s="152">
        <v>5</v>
      </c>
      <c r="K15" s="152">
        <v>39</v>
      </c>
      <c r="L15" s="152">
        <v>3</v>
      </c>
      <c r="M15" s="334">
        <f t="shared" si="2"/>
        <v>2991</v>
      </c>
      <c r="N15" s="334">
        <f t="shared" si="3"/>
        <v>3124</v>
      </c>
      <c r="O15" s="153"/>
      <c r="P15" s="153"/>
      <c r="Q15" s="153"/>
      <c r="R15" s="153"/>
      <c r="S15" s="153"/>
    </row>
    <row r="16" spans="1:19" ht="12.75">
      <c r="A16" s="378">
        <v>10</v>
      </c>
      <c r="B16" s="152" t="s">
        <v>15</v>
      </c>
      <c r="C16" s="152">
        <v>1104</v>
      </c>
      <c r="D16" s="152">
        <v>646</v>
      </c>
      <c r="E16" s="152">
        <v>16</v>
      </c>
      <c r="F16" s="152">
        <v>10</v>
      </c>
      <c r="G16" s="334">
        <f t="shared" si="0"/>
        <v>1120</v>
      </c>
      <c r="H16" s="334">
        <f t="shared" si="1"/>
        <v>656</v>
      </c>
      <c r="I16" s="152">
        <v>5</v>
      </c>
      <c r="J16" s="152">
        <v>1</v>
      </c>
      <c r="K16" s="152">
        <v>0</v>
      </c>
      <c r="L16" s="152">
        <v>0</v>
      </c>
      <c r="M16" s="334">
        <f t="shared" si="2"/>
        <v>1115</v>
      </c>
      <c r="N16" s="334">
        <f t="shared" si="3"/>
        <v>655</v>
      </c>
      <c r="O16" s="153"/>
      <c r="P16" s="153"/>
      <c r="Q16" s="153"/>
      <c r="R16" s="153"/>
      <c r="S16" s="153"/>
    </row>
    <row r="17" spans="1:19" ht="12.75">
      <c r="A17" s="378">
        <v>11</v>
      </c>
      <c r="B17" s="152" t="s">
        <v>16</v>
      </c>
      <c r="C17" s="152">
        <v>666</v>
      </c>
      <c r="D17" s="152">
        <v>162</v>
      </c>
      <c r="E17" s="152">
        <v>0</v>
      </c>
      <c r="F17" s="152">
        <v>0</v>
      </c>
      <c r="G17" s="334">
        <f t="shared" si="0"/>
        <v>666</v>
      </c>
      <c r="H17" s="334">
        <f t="shared" si="1"/>
        <v>162</v>
      </c>
      <c r="I17" s="152">
        <v>0</v>
      </c>
      <c r="J17" s="152">
        <v>0</v>
      </c>
      <c r="K17" s="152">
        <v>0</v>
      </c>
      <c r="L17" s="152">
        <v>0</v>
      </c>
      <c r="M17" s="334">
        <f t="shared" si="2"/>
        <v>666</v>
      </c>
      <c r="N17" s="334">
        <f t="shared" si="3"/>
        <v>162</v>
      </c>
      <c r="O17" s="153"/>
      <c r="P17" s="153"/>
      <c r="Q17" s="153"/>
      <c r="R17" s="153"/>
      <c r="S17" s="153"/>
    </row>
    <row r="18" spans="1:19" ht="12.75">
      <c r="A18" s="378">
        <v>12</v>
      </c>
      <c r="B18" s="152" t="s">
        <v>17</v>
      </c>
      <c r="C18" s="152">
        <v>3077</v>
      </c>
      <c r="D18" s="152">
        <v>777</v>
      </c>
      <c r="E18" s="152">
        <v>168</v>
      </c>
      <c r="F18" s="152">
        <v>125</v>
      </c>
      <c r="G18" s="334">
        <f t="shared" si="0"/>
        <v>3245</v>
      </c>
      <c r="H18" s="334">
        <f t="shared" si="1"/>
        <v>902</v>
      </c>
      <c r="I18" s="152">
        <v>78</v>
      </c>
      <c r="J18" s="152">
        <v>63</v>
      </c>
      <c r="K18" s="152">
        <v>0</v>
      </c>
      <c r="L18" s="152">
        <v>0</v>
      </c>
      <c r="M18" s="334">
        <f t="shared" si="2"/>
        <v>3167</v>
      </c>
      <c r="N18" s="334">
        <f t="shared" si="3"/>
        <v>839</v>
      </c>
      <c r="O18" s="153"/>
      <c r="P18" s="153"/>
      <c r="Q18" s="153"/>
      <c r="R18" s="153"/>
      <c r="S18" s="153"/>
    </row>
    <row r="19" spans="1:19" ht="12.75">
      <c r="A19" s="378">
        <v>13</v>
      </c>
      <c r="B19" s="152" t="s">
        <v>161</v>
      </c>
      <c r="C19" s="152">
        <v>2294</v>
      </c>
      <c r="D19" s="152">
        <v>1168</v>
      </c>
      <c r="E19" s="152">
        <v>39</v>
      </c>
      <c r="F19" s="152">
        <v>55</v>
      </c>
      <c r="G19" s="334">
        <f t="shared" si="0"/>
        <v>2333</v>
      </c>
      <c r="H19" s="334">
        <f t="shared" si="1"/>
        <v>1223</v>
      </c>
      <c r="I19" s="152">
        <v>43</v>
      </c>
      <c r="J19" s="152">
        <v>45</v>
      </c>
      <c r="K19" s="152">
        <v>0</v>
      </c>
      <c r="L19" s="152">
        <v>0</v>
      </c>
      <c r="M19" s="334">
        <f t="shared" si="2"/>
        <v>2290</v>
      </c>
      <c r="N19" s="334">
        <f t="shared" si="3"/>
        <v>1178</v>
      </c>
      <c r="O19" s="153"/>
      <c r="P19" s="153"/>
      <c r="Q19" s="153"/>
      <c r="R19" s="153"/>
      <c r="S19" s="153"/>
    </row>
    <row r="20" spans="1:19" ht="12.75">
      <c r="A20" s="378">
        <v>14</v>
      </c>
      <c r="B20" s="152" t="s">
        <v>76</v>
      </c>
      <c r="C20" s="152">
        <v>39972</v>
      </c>
      <c r="D20" s="152">
        <v>8061</v>
      </c>
      <c r="E20" s="152">
        <v>320</v>
      </c>
      <c r="F20" s="152">
        <v>227</v>
      </c>
      <c r="G20" s="334">
        <f t="shared" si="0"/>
        <v>40292</v>
      </c>
      <c r="H20" s="334">
        <f t="shared" si="1"/>
        <v>8288</v>
      </c>
      <c r="I20" s="152">
        <v>282</v>
      </c>
      <c r="J20" s="152">
        <v>207</v>
      </c>
      <c r="K20" s="152">
        <v>0</v>
      </c>
      <c r="L20" s="152">
        <v>0</v>
      </c>
      <c r="M20" s="334">
        <f t="shared" si="2"/>
        <v>40010</v>
      </c>
      <c r="N20" s="334">
        <f t="shared" si="3"/>
        <v>8081</v>
      </c>
      <c r="O20" s="153"/>
      <c r="P20" s="153"/>
      <c r="Q20" s="153"/>
      <c r="R20" s="153"/>
      <c r="S20" s="153"/>
    </row>
    <row r="21" spans="1:19" ht="12.75">
      <c r="A21" s="378">
        <v>15</v>
      </c>
      <c r="B21" s="152" t="s">
        <v>103</v>
      </c>
      <c r="C21" s="152">
        <v>8499</v>
      </c>
      <c r="D21" s="152">
        <v>993</v>
      </c>
      <c r="E21" s="152">
        <v>0</v>
      </c>
      <c r="F21" s="152">
        <v>0</v>
      </c>
      <c r="G21" s="334">
        <f t="shared" si="0"/>
        <v>8499</v>
      </c>
      <c r="H21" s="334">
        <f t="shared" si="1"/>
        <v>993</v>
      </c>
      <c r="I21" s="152">
        <v>0</v>
      </c>
      <c r="J21" s="152">
        <v>0</v>
      </c>
      <c r="K21" s="152">
        <v>0</v>
      </c>
      <c r="L21" s="152">
        <v>0</v>
      </c>
      <c r="M21" s="334">
        <f t="shared" si="2"/>
        <v>8499</v>
      </c>
      <c r="N21" s="334">
        <f t="shared" si="3"/>
        <v>993</v>
      </c>
      <c r="O21" s="153"/>
      <c r="Q21" s="153"/>
      <c r="R21" s="153"/>
      <c r="S21" s="153"/>
    </row>
    <row r="22" spans="1:19" ht="12.75">
      <c r="A22" s="378">
        <v>16</v>
      </c>
      <c r="B22" s="152" t="s">
        <v>20</v>
      </c>
      <c r="C22" s="152">
        <v>26938</v>
      </c>
      <c r="D22" s="152">
        <v>4683</v>
      </c>
      <c r="E22" s="152">
        <v>810</v>
      </c>
      <c r="F22" s="152">
        <v>555</v>
      </c>
      <c r="G22" s="334">
        <f t="shared" si="0"/>
        <v>27748</v>
      </c>
      <c r="H22" s="334">
        <f t="shared" si="1"/>
        <v>5238</v>
      </c>
      <c r="I22" s="152">
        <v>1983</v>
      </c>
      <c r="J22" s="152">
        <v>888</v>
      </c>
      <c r="K22" s="152">
        <v>0</v>
      </c>
      <c r="L22" s="152">
        <v>0</v>
      </c>
      <c r="M22" s="334">
        <f t="shared" si="2"/>
        <v>25765</v>
      </c>
      <c r="N22" s="334">
        <f t="shared" si="3"/>
        <v>4350</v>
      </c>
      <c r="O22" s="153"/>
      <c r="P22" s="153"/>
      <c r="Q22" s="153"/>
      <c r="R22" s="153"/>
      <c r="S22" s="153"/>
    </row>
    <row r="23" spans="1:19" ht="12.75">
      <c r="A23" s="378">
        <v>17</v>
      </c>
      <c r="B23" s="152" t="s">
        <v>21</v>
      </c>
      <c r="C23" s="152">
        <v>26196</v>
      </c>
      <c r="D23" s="152">
        <v>10678</v>
      </c>
      <c r="E23" s="152">
        <v>965</v>
      </c>
      <c r="F23" s="152">
        <v>408</v>
      </c>
      <c r="G23" s="334">
        <f t="shared" si="0"/>
        <v>27161</v>
      </c>
      <c r="H23" s="334">
        <f t="shared" si="1"/>
        <v>11086</v>
      </c>
      <c r="I23" s="152">
        <v>634</v>
      </c>
      <c r="J23" s="152">
        <v>378</v>
      </c>
      <c r="K23" s="152">
        <v>0</v>
      </c>
      <c r="L23" s="152">
        <v>0</v>
      </c>
      <c r="M23" s="334">
        <f t="shared" si="2"/>
        <v>26527</v>
      </c>
      <c r="N23" s="334">
        <f t="shared" si="3"/>
        <v>10708</v>
      </c>
      <c r="O23" s="153"/>
      <c r="P23" s="153"/>
      <c r="Q23" s="153"/>
      <c r="R23" s="153"/>
      <c r="S23" s="153"/>
    </row>
    <row r="24" spans="1:19" ht="12.75">
      <c r="A24" s="378">
        <v>18</v>
      </c>
      <c r="B24" s="152" t="s">
        <v>19</v>
      </c>
      <c r="C24" s="152">
        <v>593</v>
      </c>
      <c r="D24" s="152">
        <v>91</v>
      </c>
      <c r="E24" s="152">
        <v>0</v>
      </c>
      <c r="F24" s="152">
        <v>0</v>
      </c>
      <c r="G24" s="334">
        <f t="shared" si="0"/>
        <v>593</v>
      </c>
      <c r="H24" s="334">
        <f t="shared" si="1"/>
        <v>91</v>
      </c>
      <c r="I24" s="152">
        <v>0</v>
      </c>
      <c r="J24" s="152">
        <v>0</v>
      </c>
      <c r="K24" s="152">
        <v>0</v>
      </c>
      <c r="L24" s="152">
        <v>0</v>
      </c>
      <c r="M24" s="334">
        <f t="shared" si="2"/>
        <v>593</v>
      </c>
      <c r="N24" s="334">
        <f t="shared" si="3"/>
        <v>91</v>
      </c>
      <c r="O24" s="153"/>
      <c r="P24" s="153"/>
      <c r="Q24" s="153"/>
      <c r="R24" s="153"/>
      <c r="S24" s="153"/>
    </row>
    <row r="25" spans="1:19" ht="12.75">
      <c r="A25" s="378">
        <v>19</v>
      </c>
      <c r="B25" s="152" t="s">
        <v>123</v>
      </c>
      <c r="C25" s="152">
        <v>0</v>
      </c>
      <c r="D25" s="152">
        <v>0</v>
      </c>
      <c r="E25" s="152">
        <v>0</v>
      </c>
      <c r="F25" s="152">
        <v>0</v>
      </c>
      <c r="G25" s="334">
        <f t="shared" si="0"/>
        <v>0</v>
      </c>
      <c r="H25" s="334">
        <f t="shared" si="1"/>
        <v>0</v>
      </c>
      <c r="I25" s="152">
        <v>0</v>
      </c>
      <c r="J25" s="152">
        <v>0</v>
      </c>
      <c r="K25" s="152">
        <v>0</v>
      </c>
      <c r="L25" s="152">
        <v>0</v>
      </c>
      <c r="M25" s="334">
        <f t="shared" si="2"/>
        <v>0</v>
      </c>
      <c r="N25" s="334">
        <f t="shared" si="3"/>
        <v>0</v>
      </c>
      <c r="O25" s="144"/>
      <c r="P25" s="153"/>
      <c r="Q25" s="153"/>
      <c r="R25" s="153"/>
      <c r="S25" s="153"/>
    </row>
    <row r="26" spans="1:19" s="464" customFormat="1" ht="15">
      <c r="A26" s="444"/>
      <c r="B26" s="443" t="s">
        <v>221</v>
      </c>
      <c r="C26" s="443">
        <f aca="true" t="shared" si="4" ref="C26:L26">SUM(C7:C25)</f>
        <v>403626</v>
      </c>
      <c r="D26" s="443">
        <f t="shared" si="4"/>
        <v>76279</v>
      </c>
      <c r="E26" s="443">
        <f t="shared" si="4"/>
        <v>4848</v>
      </c>
      <c r="F26" s="443">
        <f t="shared" si="4"/>
        <v>2834</v>
      </c>
      <c r="G26" s="520">
        <f aca="true" t="shared" si="5" ref="G26:G34">C26+E26</f>
        <v>408474</v>
      </c>
      <c r="H26" s="520">
        <f aca="true" t="shared" si="6" ref="H26:H34">D26+F26</f>
        <v>79113</v>
      </c>
      <c r="I26" s="443">
        <f t="shared" si="4"/>
        <v>5383</v>
      </c>
      <c r="J26" s="443">
        <f t="shared" si="4"/>
        <v>2062</v>
      </c>
      <c r="K26" s="443">
        <f t="shared" si="4"/>
        <v>4967</v>
      </c>
      <c r="L26" s="443">
        <f t="shared" si="4"/>
        <v>374</v>
      </c>
      <c r="M26" s="520">
        <f aca="true" t="shared" si="7" ref="M26:M35">G26-I26-K26</f>
        <v>398124</v>
      </c>
      <c r="N26" s="520">
        <f aca="true" t="shared" si="8" ref="N26:N35">H26-J26-L26</f>
        <v>76677</v>
      </c>
      <c r="O26" s="462"/>
      <c r="P26" s="463"/>
      <c r="Q26" s="463"/>
      <c r="R26" s="463"/>
      <c r="S26" s="463"/>
    </row>
    <row r="27" spans="1:19" ht="12.75">
      <c r="A27" s="378">
        <v>20</v>
      </c>
      <c r="B27" s="152" t="s">
        <v>23</v>
      </c>
      <c r="C27" s="152">
        <v>87</v>
      </c>
      <c r="D27" s="152">
        <v>38</v>
      </c>
      <c r="E27" s="152">
        <v>0</v>
      </c>
      <c r="F27" s="152">
        <v>0</v>
      </c>
      <c r="G27" s="334">
        <f t="shared" si="5"/>
        <v>87</v>
      </c>
      <c r="H27" s="334">
        <f t="shared" si="6"/>
        <v>38</v>
      </c>
      <c r="I27" s="152">
        <v>0</v>
      </c>
      <c r="J27" s="152">
        <v>0</v>
      </c>
      <c r="K27" s="152">
        <v>0</v>
      </c>
      <c r="L27" s="152">
        <v>0</v>
      </c>
      <c r="M27" s="334">
        <f t="shared" si="7"/>
        <v>87</v>
      </c>
      <c r="N27" s="334">
        <f t="shared" si="8"/>
        <v>38</v>
      </c>
      <c r="O27" s="153"/>
      <c r="P27" s="153"/>
      <c r="Q27" s="153"/>
      <c r="R27" s="153"/>
      <c r="S27" s="153"/>
    </row>
    <row r="28" spans="1:19" ht="12.75">
      <c r="A28" s="378">
        <v>21</v>
      </c>
      <c r="B28" s="152" t="s">
        <v>256</v>
      </c>
      <c r="C28" s="152">
        <v>122</v>
      </c>
      <c r="D28" s="152">
        <v>50</v>
      </c>
      <c r="E28" s="152">
        <v>1</v>
      </c>
      <c r="F28" s="152">
        <v>3</v>
      </c>
      <c r="G28" s="334">
        <f t="shared" si="5"/>
        <v>123</v>
      </c>
      <c r="H28" s="334">
        <f t="shared" si="6"/>
        <v>53</v>
      </c>
      <c r="I28" s="152">
        <v>0</v>
      </c>
      <c r="J28" s="152">
        <v>0</v>
      </c>
      <c r="K28" s="152">
        <v>0</v>
      </c>
      <c r="L28" s="152">
        <v>0</v>
      </c>
      <c r="M28" s="334">
        <f t="shared" si="7"/>
        <v>123</v>
      </c>
      <c r="N28" s="334">
        <f t="shared" si="8"/>
        <v>53</v>
      </c>
      <c r="O28" s="153"/>
      <c r="P28" s="153"/>
      <c r="Q28" s="153"/>
      <c r="R28" s="153"/>
      <c r="S28" s="153"/>
    </row>
    <row r="29" spans="1:19" ht="12.75">
      <c r="A29" s="378">
        <v>22</v>
      </c>
      <c r="B29" s="152" t="s">
        <v>166</v>
      </c>
      <c r="C29" s="152">
        <v>353</v>
      </c>
      <c r="D29" s="152">
        <v>174</v>
      </c>
      <c r="E29" s="152">
        <v>65</v>
      </c>
      <c r="F29" s="152">
        <v>212</v>
      </c>
      <c r="G29" s="334">
        <f t="shared" si="5"/>
        <v>418</v>
      </c>
      <c r="H29" s="334">
        <f t="shared" si="6"/>
        <v>386</v>
      </c>
      <c r="I29" s="152">
        <v>4</v>
      </c>
      <c r="J29" s="152">
        <v>207</v>
      </c>
      <c r="K29" s="152">
        <v>0</v>
      </c>
      <c r="L29" s="152">
        <v>0</v>
      </c>
      <c r="M29" s="334">
        <f t="shared" si="7"/>
        <v>414</v>
      </c>
      <c r="N29" s="334">
        <f t="shared" si="8"/>
        <v>179</v>
      </c>
      <c r="O29" s="153"/>
      <c r="P29" s="153"/>
      <c r="Q29" s="153"/>
      <c r="R29" s="153"/>
      <c r="S29" s="153"/>
    </row>
    <row r="30" spans="1:19" ht="12.75">
      <c r="A30" s="378">
        <v>23</v>
      </c>
      <c r="B30" s="152" t="s">
        <v>24</v>
      </c>
      <c r="C30" s="152">
        <v>419</v>
      </c>
      <c r="D30" s="152">
        <v>60</v>
      </c>
      <c r="E30" s="152">
        <v>2</v>
      </c>
      <c r="F30" s="152">
        <v>1</v>
      </c>
      <c r="G30" s="334">
        <f t="shared" si="5"/>
        <v>421</v>
      </c>
      <c r="H30" s="334">
        <f t="shared" si="6"/>
        <v>61</v>
      </c>
      <c r="I30" s="152">
        <v>0</v>
      </c>
      <c r="J30" s="152">
        <v>0</v>
      </c>
      <c r="K30" s="152">
        <v>0</v>
      </c>
      <c r="L30" s="152">
        <v>0</v>
      </c>
      <c r="M30" s="334">
        <f t="shared" si="7"/>
        <v>421</v>
      </c>
      <c r="N30" s="334">
        <f t="shared" si="8"/>
        <v>61</v>
      </c>
      <c r="O30" s="153"/>
      <c r="P30" s="153"/>
      <c r="Q30" s="153"/>
      <c r="R30" s="153"/>
      <c r="S30" s="153"/>
    </row>
    <row r="31" spans="1:19" ht="12.75">
      <c r="A31" s="378">
        <v>24</v>
      </c>
      <c r="B31" s="152" t="s">
        <v>22</v>
      </c>
      <c r="C31" s="152">
        <v>68</v>
      </c>
      <c r="D31" s="152">
        <v>18</v>
      </c>
      <c r="E31" s="152">
        <v>4</v>
      </c>
      <c r="F31" s="152">
        <v>1</v>
      </c>
      <c r="G31" s="334">
        <f t="shared" si="5"/>
        <v>72</v>
      </c>
      <c r="H31" s="334">
        <f t="shared" si="6"/>
        <v>19</v>
      </c>
      <c r="I31" s="152">
        <v>0</v>
      </c>
      <c r="J31" s="152">
        <v>0</v>
      </c>
      <c r="K31" s="152">
        <v>0</v>
      </c>
      <c r="L31" s="152">
        <v>0</v>
      </c>
      <c r="M31" s="334">
        <f t="shared" si="7"/>
        <v>72</v>
      </c>
      <c r="N31" s="334">
        <f t="shared" si="8"/>
        <v>19</v>
      </c>
      <c r="O31" s="153"/>
      <c r="P31" s="153"/>
      <c r="Q31" s="153"/>
      <c r="R31" s="153"/>
      <c r="S31" s="153"/>
    </row>
    <row r="32" spans="1:19" ht="12.75">
      <c r="A32" s="378">
        <v>25</v>
      </c>
      <c r="B32" s="152" t="s">
        <v>139</v>
      </c>
      <c r="C32" s="152">
        <v>1081</v>
      </c>
      <c r="D32" s="152">
        <v>453</v>
      </c>
      <c r="E32" s="152">
        <v>0</v>
      </c>
      <c r="F32" s="152">
        <v>0</v>
      </c>
      <c r="G32" s="334">
        <f t="shared" si="5"/>
        <v>1081</v>
      </c>
      <c r="H32" s="334">
        <f t="shared" si="6"/>
        <v>453</v>
      </c>
      <c r="I32" s="152">
        <v>3</v>
      </c>
      <c r="J32" s="152">
        <v>1</v>
      </c>
      <c r="K32" s="152">
        <v>0</v>
      </c>
      <c r="L32" s="152">
        <v>0</v>
      </c>
      <c r="M32" s="334">
        <f t="shared" si="7"/>
        <v>1078</v>
      </c>
      <c r="N32" s="334">
        <f t="shared" si="8"/>
        <v>452</v>
      </c>
      <c r="O32" s="153"/>
      <c r="P32" s="153"/>
      <c r="Q32" s="153"/>
      <c r="R32" s="153"/>
      <c r="S32" s="153"/>
    </row>
    <row r="33" spans="1:19" ht="12.75">
      <c r="A33" s="378">
        <v>26</v>
      </c>
      <c r="B33" s="152" t="s">
        <v>18</v>
      </c>
      <c r="C33" s="152">
        <v>184916</v>
      </c>
      <c r="D33" s="152">
        <v>43860</v>
      </c>
      <c r="E33" s="152">
        <v>523</v>
      </c>
      <c r="F33" s="152">
        <v>678</v>
      </c>
      <c r="G33" s="334">
        <f t="shared" si="5"/>
        <v>185439</v>
      </c>
      <c r="H33" s="334">
        <f t="shared" si="6"/>
        <v>44538</v>
      </c>
      <c r="I33" s="152">
        <v>51</v>
      </c>
      <c r="J33" s="152">
        <v>92</v>
      </c>
      <c r="K33" s="152">
        <v>0</v>
      </c>
      <c r="L33" s="152">
        <v>0</v>
      </c>
      <c r="M33" s="334">
        <f t="shared" si="7"/>
        <v>185388</v>
      </c>
      <c r="N33" s="334">
        <f t="shared" si="8"/>
        <v>44446</v>
      </c>
      <c r="O33" s="153"/>
      <c r="P33" s="153"/>
      <c r="Q33" s="153"/>
      <c r="R33" s="153"/>
      <c r="S33" s="153"/>
    </row>
    <row r="34" spans="1:19" ht="12.75">
      <c r="A34" s="378">
        <v>27</v>
      </c>
      <c r="B34" s="152" t="s">
        <v>102</v>
      </c>
      <c r="C34" s="152">
        <v>89011</v>
      </c>
      <c r="D34" s="152">
        <v>20008</v>
      </c>
      <c r="E34" s="152">
        <v>2596</v>
      </c>
      <c r="F34" s="152">
        <v>4465</v>
      </c>
      <c r="G34" s="334">
        <f t="shared" si="5"/>
        <v>91607</v>
      </c>
      <c r="H34" s="334">
        <f t="shared" si="6"/>
        <v>24473</v>
      </c>
      <c r="I34" s="152">
        <v>4297</v>
      </c>
      <c r="J34" s="152">
        <v>1962</v>
      </c>
      <c r="K34" s="152">
        <v>8</v>
      </c>
      <c r="L34" s="152">
        <v>101</v>
      </c>
      <c r="M34" s="334">
        <f t="shared" si="7"/>
        <v>87302</v>
      </c>
      <c r="N34" s="334">
        <f t="shared" si="8"/>
        <v>22410</v>
      </c>
      <c r="O34" s="153"/>
      <c r="P34" s="153"/>
      <c r="Q34" s="153"/>
      <c r="R34" s="153"/>
      <c r="S34" s="153"/>
    </row>
    <row r="35" spans="1:19" s="464" customFormat="1" ht="15">
      <c r="A35" s="444"/>
      <c r="B35" s="443" t="s">
        <v>223</v>
      </c>
      <c r="C35" s="443">
        <f aca="true" t="shared" si="9" ref="C35:L35">SUM(C27:C34)</f>
        <v>276057</v>
      </c>
      <c r="D35" s="443">
        <f t="shared" si="9"/>
        <v>64661</v>
      </c>
      <c r="E35" s="443">
        <f t="shared" si="9"/>
        <v>3191</v>
      </c>
      <c r="F35" s="443">
        <f t="shared" si="9"/>
        <v>5360</v>
      </c>
      <c r="G35" s="520">
        <f t="shared" si="9"/>
        <v>279248</v>
      </c>
      <c r="H35" s="520">
        <f t="shared" si="9"/>
        <v>70021</v>
      </c>
      <c r="I35" s="443">
        <f t="shared" si="9"/>
        <v>4355</v>
      </c>
      <c r="J35" s="443">
        <f t="shared" si="9"/>
        <v>2262</v>
      </c>
      <c r="K35" s="443">
        <f t="shared" si="9"/>
        <v>8</v>
      </c>
      <c r="L35" s="443">
        <f t="shared" si="9"/>
        <v>101</v>
      </c>
      <c r="M35" s="520">
        <f t="shared" si="7"/>
        <v>274885</v>
      </c>
      <c r="N35" s="520">
        <f t="shared" si="8"/>
        <v>67658</v>
      </c>
      <c r="O35" s="463"/>
      <c r="P35" s="463"/>
      <c r="Q35" s="463"/>
      <c r="R35" s="463"/>
      <c r="S35" s="463"/>
    </row>
    <row r="36" spans="1:19" ht="12.75">
      <c r="A36" s="141">
        <v>28</v>
      </c>
      <c r="B36" s="142" t="s">
        <v>160</v>
      </c>
      <c r="C36" s="152">
        <v>1464</v>
      </c>
      <c r="D36" s="152">
        <v>202</v>
      </c>
      <c r="E36" s="152">
        <v>10</v>
      </c>
      <c r="F36" s="152">
        <v>6</v>
      </c>
      <c r="G36" s="334">
        <f aca="true" t="shared" si="10" ref="G36:G47">C36+E36</f>
        <v>1474</v>
      </c>
      <c r="H36" s="334">
        <f aca="true" t="shared" si="11" ref="H36:H47">D36+F36</f>
        <v>208</v>
      </c>
      <c r="I36" s="152">
        <v>62</v>
      </c>
      <c r="J36" s="152">
        <v>7</v>
      </c>
      <c r="K36" s="152">
        <v>0</v>
      </c>
      <c r="L36" s="152">
        <v>0</v>
      </c>
      <c r="M36" s="334">
        <f aca="true" t="shared" si="12" ref="M36:M47">G36-I36-K36</f>
        <v>1412</v>
      </c>
      <c r="N36" s="334">
        <f aca="true" t="shared" si="13" ref="N36:N47">H36-J36-L36</f>
        <v>201</v>
      </c>
      <c r="O36" s="153"/>
      <c r="P36" s="153"/>
      <c r="Q36" s="153"/>
      <c r="R36" s="153"/>
      <c r="S36" s="153"/>
    </row>
    <row r="37" spans="1:19" ht="12.75">
      <c r="A37" s="141">
        <v>29</v>
      </c>
      <c r="B37" s="142" t="s">
        <v>262</v>
      </c>
      <c r="C37" s="152">
        <v>0</v>
      </c>
      <c r="D37" s="152">
        <v>0</v>
      </c>
      <c r="E37" s="152">
        <v>0</v>
      </c>
      <c r="F37" s="152">
        <v>0</v>
      </c>
      <c r="G37" s="334">
        <f t="shared" si="10"/>
        <v>0</v>
      </c>
      <c r="H37" s="334">
        <f t="shared" si="11"/>
        <v>0</v>
      </c>
      <c r="I37" s="152">
        <v>0</v>
      </c>
      <c r="J37" s="152">
        <v>0</v>
      </c>
      <c r="K37" s="152">
        <v>0</v>
      </c>
      <c r="L37" s="152">
        <v>0</v>
      </c>
      <c r="M37" s="334">
        <f t="shared" si="12"/>
        <v>0</v>
      </c>
      <c r="N37" s="334">
        <f t="shared" si="13"/>
        <v>0</v>
      </c>
      <c r="O37" s="153"/>
      <c r="P37" s="153"/>
      <c r="Q37" s="153"/>
      <c r="R37" s="153"/>
      <c r="S37" s="153"/>
    </row>
    <row r="38" spans="1:19" ht="12.75">
      <c r="A38" s="141">
        <v>30</v>
      </c>
      <c r="B38" s="142" t="s">
        <v>227</v>
      </c>
      <c r="C38" s="152">
        <v>0</v>
      </c>
      <c r="D38" s="152">
        <v>0</v>
      </c>
      <c r="E38" s="152">
        <v>0</v>
      </c>
      <c r="F38" s="152">
        <v>0</v>
      </c>
      <c r="G38" s="334">
        <f>C38+E38</f>
        <v>0</v>
      </c>
      <c r="H38" s="334">
        <f>D38+F38</f>
        <v>0</v>
      </c>
      <c r="I38" s="152">
        <v>0</v>
      </c>
      <c r="J38" s="152">
        <v>0</v>
      </c>
      <c r="K38" s="152">
        <v>0</v>
      </c>
      <c r="L38" s="152">
        <v>0</v>
      </c>
      <c r="M38" s="334">
        <f>G38-I38-K38</f>
        <v>0</v>
      </c>
      <c r="N38" s="334">
        <f>H38-J38-L38</f>
        <v>0</v>
      </c>
      <c r="O38" s="153"/>
      <c r="P38" s="153"/>
      <c r="Q38" s="153"/>
      <c r="R38" s="153"/>
      <c r="S38" s="153"/>
    </row>
    <row r="39" spans="1:19" ht="12.75">
      <c r="A39" s="141">
        <v>31</v>
      </c>
      <c r="B39" s="142" t="s">
        <v>214</v>
      </c>
      <c r="C39" s="152">
        <v>0</v>
      </c>
      <c r="D39" s="152">
        <v>0</v>
      </c>
      <c r="E39" s="152">
        <v>0</v>
      </c>
      <c r="F39" s="152">
        <v>0</v>
      </c>
      <c r="G39" s="334">
        <f t="shared" si="10"/>
        <v>0</v>
      </c>
      <c r="H39" s="334">
        <f t="shared" si="11"/>
        <v>0</v>
      </c>
      <c r="I39" s="152">
        <v>0</v>
      </c>
      <c r="J39" s="152">
        <v>0</v>
      </c>
      <c r="K39" s="152">
        <v>0</v>
      </c>
      <c r="L39" s="152">
        <v>0</v>
      </c>
      <c r="M39" s="334">
        <f t="shared" si="12"/>
        <v>0</v>
      </c>
      <c r="N39" s="334">
        <f t="shared" si="13"/>
        <v>0</v>
      </c>
      <c r="O39" s="153"/>
      <c r="P39" s="153"/>
      <c r="Q39" s="153"/>
      <c r="R39" s="153"/>
      <c r="S39" s="153"/>
    </row>
    <row r="40" spans="1:19" ht="12.75">
      <c r="A40" s="141">
        <v>32</v>
      </c>
      <c r="B40" s="142" t="s">
        <v>231</v>
      </c>
      <c r="C40" s="152">
        <v>558</v>
      </c>
      <c r="D40" s="152">
        <v>502</v>
      </c>
      <c r="E40" s="152">
        <v>0</v>
      </c>
      <c r="F40" s="152">
        <v>0</v>
      </c>
      <c r="G40" s="334">
        <f t="shared" si="10"/>
        <v>558</v>
      </c>
      <c r="H40" s="334">
        <f t="shared" si="11"/>
        <v>502</v>
      </c>
      <c r="I40" s="152">
        <v>0</v>
      </c>
      <c r="J40" s="152">
        <v>0</v>
      </c>
      <c r="K40" s="152">
        <v>0</v>
      </c>
      <c r="L40" s="152">
        <v>0</v>
      </c>
      <c r="M40" s="334">
        <f t="shared" si="12"/>
        <v>558</v>
      </c>
      <c r="N40" s="334">
        <f t="shared" si="13"/>
        <v>502</v>
      </c>
      <c r="O40" s="153"/>
      <c r="P40" s="153"/>
      <c r="Q40" s="153"/>
      <c r="R40" s="153"/>
      <c r="S40" s="153"/>
    </row>
    <row r="41" spans="1:19" ht="12.75">
      <c r="A41" s="141">
        <v>33</v>
      </c>
      <c r="B41" s="142" t="s">
        <v>215</v>
      </c>
      <c r="C41" s="152">
        <v>0</v>
      </c>
      <c r="D41" s="152">
        <v>0</v>
      </c>
      <c r="E41" s="152">
        <v>0</v>
      </c>
      <c r="F41" s="152">
        <v>0</v>
      </c>
      <c r="G41" s="334">
        <f t="shared" si="10"/>
        <v>0</v>
      </c>
      <c r="H41" s="334">
        <f t="shared" si="11"/>
        <v>0</v>
      </c>
      <c r="I41" s="152">
        <v>0</v>
      </c>
      <c r="J41" s="152">
        <v>0</v>
      </c>
      <c r="K41" s="152">
        <v>0</v>
      </c>
      <c r="L41" s="152">
        <v>0</v>
      </c>
      <c r="M41" s="334">
        <f t="shared" si="12"/>
        <v>0</v>
      </c>
      <c r="N41" s="334">
        <f t="shared" si="13"/>
        <v>0</v>
      </c>
      <c r="O41" s="153"/>
      <c r="P41" s="153"/>
      <c r="Q41" s="153"/>
      <c r="R41" s="153"/>
      <c r="S41" s="153"/>
    </row>
    <row r="42" spans="1:19" ht="12.75">
      <c r="A42" s="141">
        <v>34</v>
      </c>
      <c r="B42" s="142" t="s">
        <v>216</v>
      </c>
      <c r="C42" s="152">
        <v>6</v>
      </c>
      <c r="D42" s="152">
        <v>19</v>
      </c>
      <c r="E42" s="152">
        <v>0</v>
      </c>
      <c r="F42" s="152">
        <v>0</v>
      </c>
      <c r="G42" s="334">
        <f t="shared" si="10"/>
        <v>6</v>
      </c>
      <c r="H42" s="334">
        <f t="shared" si="11"/>
        <v>19</v>
      </c>
      <c r="I42" s="152">
        <v>0</v>
      </c>
      <c r="J42" s="152">
        <v>0</v>
      </c>
      <c r="K42" s="152">
        <v>0</v>
      </c>
      <c r="L42" s="152">
        <v>0</v>
      </c>
      <c r="M42" s="334">
        <f t="shared" si="12"/>
        <v>6</v>
      </c>
      <c r="N42" s="334">
        <f t="shared" si="13"/>
        <v>19</v>
      </c>
      <c r="O42" s="153"/>
      <c r="P42" s="153"/>
      <c r="Q42" s="153"/>
      <c r="R42" s="153"/>
      <c r="S42" s="153"/>
    </row>
    <row r="43" spans="1:19" ht="12.75">
      <c r="A43" s="151">
        <v>35</v>
      </c>
      <c r="B43" s="189" t="s">
        <v>358</v>
      </c>
      <c r="C43" s="152">
        <v>0</v>
      </c>
      <c r="D43" s="152">
        <v>0</v>
      </c>
      <c r="E43" s="152">
        <v>0</v>
      </c>
      <c r="F43" s="152">
        <v>0</v>
      </c>
      <c r="G43" s="334">
        <f t="shared" si="10"/>
        <v>0</v>
      </c>
      <c r="H43" s="334">
        <f t="shared" si="11"/>
        <v>0</v>
      </c>
      <c r="I43" s="152">
        <v>0</v>
      </c>
      <c r="J43" s="152">
        <v>0</v>
      </c>
      <c r="K43" s="152">
        <v>0</v>
      </c>
      <c r="L43" s="152">
        <v>0</v>
      </c>
      <c r="M43" s="334">
        <f t="shared" si="12"/>
        <v>0</v>
      </c>
      <c r="N43" s="334">
        <f t="shared" si="13"/>
        <v>0</v>
      </c>
      <c r="O43" s="153"/>
      <c r="P43" s="153"/>
      <c r="Q43" s="153"/>
      <c r="R43" s="153"/>
      <c r="S43" s="153"/>
    </row>
    <row r="44" spans="1:19" ht="12.75">
      <c r="A44" s="141">
        <v>36</v>
      </c>
      <c r="B44" s="142" t="s">
        <v>234</v>
      </c>
      <c r="C44" s="152">
        <v>5</v>
      </c>
      <c r="D44" s="152">
        <v>4</v>
      </c>
      <c r="E44" s="152">
        <v>0</v>
      </c>
      <c r="F44" s="152">
        <v>0</v>
      </c>
      <c r="G44" s="334">
        <f t="shared" si="10"/>
        <v>5</v>
      </c>
      <c r="H44" s="334">
        <f t="shared" si="11"/>
        <v>4</v>
      </c>
      <c r="I44" s="152">
        <v>0</v>
      </c>
      <c r="J44" s="152">
        <v>0</v>
      </c>
      <c r="K44" s="152">
        <v>0</v>
      </c>
      <c r="L44" s="152">
        <v>0</v>
      </c>
      <c r="M44" s="334">
        <f t="shared" si="12"/>
        <v>5</v>
      </c>
      <c r="N44" s="334">
        <f t="shared" si="13"/>
        <v>4</v>
      </c>
      <c r="O44" s="153"/>
      <c r="P44" s="153"/>
      <c r="Q44" s="153"/>
      <c r="R44" s="153"/>
      <c r="S44" s="153"/>
    </row>
    <row r="45" spans="1:19" ht="12.75">
      <c r="A45" s="141">
        <v>37</v>
      </c>
      <c r="B45" s="142" t="s">
        <v>246</v>
      </c>
      <c r="C45" s="152">
        <v>19</v>
      </c>
      <c r="D45" s="152">
        <v>11</v>
      </c>
      <c r="E45" s="152">
        <v>0</v>
      </c>
      <c r="F45" s="152">
        <v>0</v>
      </c>
      <c r="G45" s="334">
        <f t="shared" si="10"/>
        <v>19</v>
      </c>
      <c r="H45" s="334">
        <f t="shared" si="11"/>
        <v>11</v>
      </c>
      <c r="I45" s="152">
        <v>0</v>
      </c>
      <c r="J45" s="152">
        <v>0</v>
      </c>
      <c r="K45" s="152">
        <v>0</v>
      </c>
      <c r="L45" s="152">
        <v>0</v>
      </c>
      <c r="M45" s="334">
        <f t="shared" si="12"/>
        <v>19</v>
      </c>
      <c r="N45" s="334">
        <f t="shared" si="13"/>
        <v>11</v>
      </c>
      <c r="O45" s="153"/>
      <c r="P45" s="153"/>
      <c r="Q45" s="153"/>
      <c r="R45" s="153"/>
      <c r="S45" s="153"/>
    </row>
    <row r="46" spans="1:19" ht="12.75">
      <c r="A46" s="141">
        <v>38</v>
      </c>
      <c r="B46" s="142" t="s">
        <v>25</v>
      </c>
      <c r="C46" s="152">
        <v>109</v>
      </c>
      <c r="D46" s="152">
        <v>123</v>
      </c>
      <c r="E46" s="152">
        <v>0</v>
      </c>
      <c r="F46" s="152">
        <v>0</v>
      </c>
      <c r="G46" s="334">
        <f t="shared" si="10"/>
        <v>109</v>
      </c>
      <c r="H46" s="334">
        <f t="shared" si="11"/>
        <v>123</v>
      </c>
      <c r="I46" s="152">
        <v>0</v>
      </c>
      <c r="J46" s="152">
        <v>0</v>
      </c>
      <c r="K46" s="152">
        <v>0</v>
      </c>
      <c r="L46" s="152">
        <v>0</v>
      </c>
      <c r="M46" s="334">
        <f t="shared" si="12"/>
        <v>109</v>
      </c>
      <c r="N46" s="334">
        <f t="shared" si="13"/>
        <v>123</v>
      </c>
      <c r="O46" s="153"/>
      <c r="P46" s="153"/>
      <c r="Q46" s="153"/>
      <c r="R46" s="153"/>
      <c r="S46" s="153"/>
    </row>
    <row r="47" spans="1:19" ht="12.75">
      <c r="A47" s="141">
        <v>39</v>
      </c>
      <c r="B47" s="142" t="s">
        <v>220</v>
      </c>
      <c r="C47" s="152">
        <v>0</v>
      </c>
      <c r="D47" s="152">
        <v>0</v>
      </c>
      <c r="E47" s="152">
        <v>0</v>
      </c>
      <c r="F47" s="152">
        <v>0</v>
      </c>
      <c r="G47" s="334">
        <f t="shared" si="10"/>
        <v>0</v>
      </c>
      <c r="H47" s="334">
        <f t="shared" si="11"/>
        <v>0</v>
      </c>
      <c r="I47" s="152">
        <v>0</v>
      </c>
      <c r="J47" s="152">
        <v>0</v>
      </c>
      <c r="K47" s="152">
        <v>0</v>
      </c>
      <c r="L47" s="152">
        <v>0</v>
      </c>
      <c r="M47" s="334">
        <f t="shared" si="12"/>
        <v>0</v>
      </c>
      <c r="N47" s="334">
        <f t="shared" si="13"/>
        <v>0</v>
      </c>
      <c r="O47" s="153"/>
      <c r="P47" s="153"/>
      <c r="Q47" s="153"/>
      <c r="R47" s="153"/>
      <c r="S47" s="153"/>
    </row>
    <row r="48" spans="1:19" ht="12.75">
      <c r="A48" s="141">
        <v>40</v>
      </c>
      <c r="B48" s="142" t="s">
        <v>359</v>
      </c>
      <c r="C48" s="152">
        <v>0</v>
      </c>
      <c r="D48" s="152">
        <v>0</v>
      </c>
      <c r="E48" s="152">
        <v>0</v>
      </c>
      <c r="F48" s="152">
        <v>0</v>
      </c>
      <c r="G48" s="334">
        <f>C48+E48</f>
        <v>0</v>
      </c>
      <c r="H48" s="334">
        <f>D48+F48</f>
        <v>0</v>
      </c>
      <c r="I48" s="152">
        <v>0</v>
      </c>
      <c r="J48" s="152">
        <v>0</v>
      </c>
      <c r="K48" s="152">
        <v>0</v>
      </c>
      <c r="L48" s="152">
        <v>0</v>
      </c>
      <c r="M48" s="334">
        <f>G48-I48-K48</f>
        <v>0</v>
      </c>
      <c r="N48" s="334">
        <f>H48-J48-L48</f>
        <v>0</v>
      </c>
      <c r="O48" s="153"/>
      <c r="P48" s="153"/>
      <c r="Q48" s="153"/>
      <c r="R48" s="153"/>
      <c r="S48" s="153"/>
    </row>
    <row r="49" spans="1:19" ht="12.75">
      <c r="A49" s="141">
        <v>41</v>
      </c>
      <c r="B49" s="142" t="s">
        <v>447</v>
      </c>
      <c r="C49" s="152">
        <v>53</v>
      </c>
      <c r="D49" s="152">
        <v>182</v>
      </c>
      <c r="E49" s="152">
        <v>67</v>
      </c>
      <c r="F49" s="152">
        <v>127</v>
      </c>
      <c r="G49" s="334">
        <f>C49+E49</f>
        <v>120</v>
      </c>
      <c r="H49" s="334">
        <f>D49+F49</f>
        <v>309</v>
      </c>
      <c r="I49" s="152">
        <v>0</v>
      </c>
      <c r="J49" s="152">
        <v>0</v>
      </c>
      <c r="K49" s="152">
        <v>0</v>
      </c>
      <c r="L49" s="152">
        <v>0</v>
      </c>
      <c r="M49" s="334">
        <f>G49-I49-K49</f>
        <v>120</v>
      </c>
      <c r="N49" s="334">
        <f>H49-J49-L49</f>
        <v>309</v>
      </c>
      <c r="O49" s="153"/>
      <c r="P49" s="153"/>
      <c r="Q49" s="153"/>
      <c r="R49" s="153"/>
      <c r="S49" s="153"/>
    </row>
    <row r="50" spans="1:19" s="464" customFormat="1" ht="15">
      <c r="A50" s="444"/>
      <c r="B50" s="443" t="s">
        <v>222</v>
      </c>
      <c r="C50" s="443">
        <f aca="true" t="shared" si="14" ref="C50:N50">SUM(C36:C49)</f>
        <v>2214</v>
      </c>
      <c r="D50" s="443">
        <f t="shared" si="14"/>
        <v>1043</v>
      </c>
      <c r="E50" s="443">
        <f t="shared" si="14"/>
        <v>77</v>
      </c>
      <c r="F50" s="443">
        <f t="shared" si="14"/>
        <v>133</v>
      </c>
      <c r="G50" s="520">
        <f t="shared" si="14"/>
        <v>2291</v>
      </c>
      <c r="H50" s="520">
        <f t="shared" si="14"/>
        <v>1176</v>
      </c>
      <c r="I50" s="443">
        <f t="shared" si="14"/>
        <v>62</v>
      </c>
      <c r="J50" s="443">
        <f t="shared" si="14"/>
        <v>7</v>
      </c>
      <c r="K50" s="443">
        <f t="shared" si="14"/>
        <v>0</v>
      </c>
      <c r="L50" s="443">
        <f t="shared" si="14"/>
        <v>0</v>
      </c>
      <c r="M50" s="520">
        <f t="shared" si="14"/>
        <v>2229</v>
      </c>
      <c r="N50" s="520">
        <f t="shared" si="14"/>
        <v>1169</v>
      </c>
      <c r="O50" s="463"/>
      <c r="P50" s="463"/>
      <c r="Q50" s="463"/>
      <c r="R50" s="463"/>
      <c r="S50" s="463"/>
    </row>
    <row r="51" spans="1:19" s="464" customFormat="1" ht="15">
      <c r="A51" s="444"/>
      <c r="B51" s="442" t="s">
        <v>121</v>
      </c>
      <c r="C51" s="443">
        <f aca="true" t="shared" si="15" ref="C51:N51">C26+C35+C50</f>
        <v>681897</v>
      </c>
      <c r="D51" s="443">
        <f t="shared" si="15"/>
        <v>141983</v>
      </c>
      <c r="E51" s="443">
        <f t="shared" si="15"/>
        <v>8116</v>
      </c>
      <c r="F51" s="443">
        <f t="shared" si="15"/>
        <v>8327</v>
      </c>
      <c r="G51" s="520">
        <f t="shared" si="15"/>
        <v>690013</v>
      </c>
      <c r="H51" s="520">
        <f t="shared" si="15"/>
        <v>150310</v>
      </c>
      <c r="I51" s="443">
        <f t="shared" si="15"/>
        <v>9800</v>
      </c>
      <c r="J51" s="443">
        <f t="shared" si="15"/>
        <v>4331</v>
      </c>
      <c r="K51" s="443">
        <f t="shared" si="15"/>
        <v>4975</v>
      </c>
      <c r="L51" s="443">
        <f t="shared" si="15"/>
        <v>475</v>
      </c>
      <c r="M51" s="520">
        <f t="shared" si="15"/>
        <v>675238</v>
      </c>
      <c r="N51" s="520">
        <f t="shared" si="15"/>
        <v>145504</v>
      </c>
      <c r="P51" s="462"/>
      <c r="Q51" s="463"/>
      <c r="R51" s="463"/>
      <c r="S51" s="463"/>
    </row>
    <row r="52" spans="1:14" ht="18" customHeight="1">
      <c r="A52" s="365"/>
      <c r="B52" s="365"/>
      <c r="C52" s="367"/>
      <c r="D52" s="367"/>
      <c r="M52" s="234"/>
      <c r="N52" s="234"/>
    </row>
    <row r="53" spans="3:9" ht="18" customHeight="1">
      <c r="C53" s="367"/>
      <c r="I53" s="366"/>
    </row>
    <row r="54" spans="3:14" ht="18" customHeight="1">
      <c r="C54" s="367"/>
      <c r="G54" s="234"/>
      <c r="H54" s="234"/>
      <c r="I54" s="366"/>
      <c r="M54" s="234"/>
      <c r="N54" s="234"/>
    </row>
    <row r="55" spans="1:14" ht="13.5" customHeight="1">
      <c r="A55" s="459" t="s">
        <v>4</v>
      </c>
      <c r="B55" s="372" t="s">
        <v>5</v>
      </c>
      <c r="C55" s="725" t="s">
        <v>180</v>
      </c>
      <c r="D55" s="718"/>
      <c r="E55" s="717" t="s">
        <v>181</v>
      </c>
      <c r="F55" s="718"/>
      <c r="G55" s="721" t="s">
        <v>182</v>
      </c>
      <c r="H55" s="722"/>
      <c r="I55" s="717" t="s">
        <v>183</v>
      </c>
      <c r="J55" s="718"/>
      <c r="K55" s="717" t="s">
        <v>184</v>
      </c>
      <c r="L55" s="718"/>
      <c r="M55" s="721" t="s">
        <v>186</v>
      </c>
      <c r="N55" s="722"/>
    </row>
    <row r="56" spans="1:14" ht="12.75">
      <c r="A56" s="460" t="s">
        <v>6</v>
      </c>
      <c r="B56" s="374"/>
      <c r="C56" s="726"/>
      <c r="D56" s="720"/>
      <c r="E56" s="719"/>
      <c r="F56" s="720"/>
      <c r="G56" s="723"/>
      <c r="H56" s="724"/>
      <c r="I56" s="719"/>
      <c r="J56" s="720"/>
      <c r="K56" s="719"/>
      <c r="L56" s="720"/>
      <c r="M56" s="723"/>
      <c r="N56" s="724"/>
    </row>
    <row r="57" spans="1:14" ht="12.75">
      <c r="A57" s="461"/>
      <c r="B57" s="425"/>
      <c r="C57" s="426" t="s">
        <v>54</v>
      </c>
      <c r="D57" s="426" t="s">
        <v>61</v>
      </c>
      <c r="E57" s="426" t="s">
        <v>54</v>
      </c>
      <c r="F57" s="426" t="s">
        <v>61</v>
      </c>
      <c r="G57" s="578" t="s">
        <v>54</v>
      </c>
      <c r="H57" s="578" t="s">
        <v>61</v>
      </c>
      <c r="I57" s="426" t="s">
        <v>54</v>
      </c>
      <c r="J57" s="426" t="s">
        <v>61</v>
      </c>
      <c r="K57" s="426" t="s">
        <v>54</v>
      </c>
      <c r="L57" s="426" t="s">
        <v>61</v>
      </c>
      <c r="M57" s="578" t="s">
        <v>54</v>
      </c>
      <c r="N57" s="578" t="s">
        <v>61</v>
      </c>
    </row>
    <row r="58" spans="1:19" ht="12.75">
      <c r="A58" s="141">
        <v>42</v>
      </c>
      <c r="B58" s="142" t="s">
        <v>263</v>
      </c>
      <c r="C58" s="152">
        <v>13192</v>
      </c>
      <c r="D58" s="152">
        <v>1834</v>
      </c>
      <c r="E58" s="152">
        <v>119</v>
      </c>
      <c r="F58" s="152">
        <v>111</v>
      </c>
      <c r="G58" s="334">
        <f aca="true" t="shared" si="16" ref="G58:G67">C58+E58</f>
        <v>13311</v>
      </c>
      <c r="H58" s="334">
        <f aca="true" t="shared" si="17" ref="H58:H67">D58+F58</f>
        <v>1945</v>
      </c>
      <c r="I58" s="152">
        <v>27</v>
      </c>
      <c r="J58" s="152">
        <v>4</v>
      </c>
      <c r="K58" s="152">
        <v>0</v>
      </c>
      <c r="L58" s="152">
        <v>0</v>
      </c>
      <c r="M58" s="334">
        <f aca="true" t="shared" si="18" ref="M58:M67">G58-I58-K58</f>
        <v>13284</v>
      </c>
      <c r="N58" s="334">
        <f aca="true" t="shared" si="19" ref="N58:N67">H58-J58-L58</f>
        <v>1941</v>
      </c>
      <c r="O58" s="153"/>
      <c r="Q58" s="153"/>
      <c r="R58" s="153"/>
      <c r="S58" s="153"/>
    </row>
    <row r="59" spans="1:19" ht="12.75">
      <c r="A59" s="141">
        <v>43</v>
      </c>
      <c r="B59" s="142" t="s">
        <v>77</v>
      </c>
      <c r="C59" s="152">
        <v>21343</v>
      </c>
      <c r="D59" s="152">
        <v>1045</v>
      </c>
      <c r="E59" s="152">
        <v>120</v>
      </c>
      <c r="F59" s="152">
        <v>54</v>
      </c>
      <c r="G59" s="334">
        <f t="shared" si="16"/>
        <v>21463</v>
      </c>
      <c r="H59" s="334">
        <f t="shared" si="17"/>
        <v>1099</v>
      </c>
      <c r="I59" s="152">
        <v>40</v>
      </c>
      <c r="J59" s="152">
        <v>25</v>
      </c>
      <c r="K59" s="152">
        <v>0</v>
      </c>
      <c r="L59" s="152">
        <v>0</v>
      </c>
      <c r="M59" s="334">
        <f t="shared" si="18"/>
        <v>21423</v>
      </c>
      <c r="N59" s="334">
        <f t="shared" si="19"/>
        <v>1074</v>
      </c>
      <c r="O59" s="153"/>
      <c r="Q59" s="153"/>
      <c r="R59" s="153"/>
      <c r="S59" s="153"/>
    </row>
    <row r="60" spans="1:19" ht="12.75">
      <c r="A60" s="141">
        <v>44</v>
      </c>
      <c r="B60" s="142" t="s">
        <v>264</v>
      </c>
      <c r="C60" s="152">
        <v>65423</v>
      </c>
      <c r="D60" s="152">
        <v>3854</v>
      </c>
      <c r="E60" s="152">
        <v>2307</v>
      </c>
      <c r="F60" s="152">
        <v>243</v>
      </c>
      <c r="G60" s="334">
        <f t="shared" si="16"/>
        <v>67730</v>
      </c>
      <c r="H60" s="334">
        <f t="shared" si="17"/>
        <v>4097</v>
      </c>
      <c r="I60" s="152">
        <v>264</v>
      </c>
      <c r="J60" s="152">
        <v>45</v>
      </c>
      <c r="K60" s="152">
        <v>138</v>
      </c>
      <c r="L60" s="152">
        <v>10</v>
      </c>
      <c r="M60" s="334">
        <f t="shared" si="18"/>
        <v>67328</v>
      </c>
      <c r="N60" s="334">
        <f t="shared" si="19"/>
        <v>4042</v>
      </c>
      <c r="O60" s="153"/>
      <c r="Q60" s="153"/>
      <c r="R60" s="153"/>
      <c r="S60" s="153"/>
    </row>
    <row r="61" spans="1:19" ht="12.75">
      <c r="A61" s="141">
        <v>45</v>
      </c>
      <c r="B61" s="142" t="s">
        <v>29</v>
      </c>
      <c r="C61" s="152">
        <v>10008</v>
      </c>
      <c r="D61" s="152">
        <v>601</v>
      </c>
      <c r="E61" s="152">
        <v>0</v>
      </c>
      <c r="F61" s="152">
        <v>0</v>
      </c>
      <c r="G61" s="334">
        <f t="shared" si="16"/>
        <v>10008</v>
      </c>
      <c r="H61" s="334">
        <f t="shared" si="17"/>
        <v>601</v>
      </c>
      <c r="I61" s="152">
        <v>187</v>
      </c>
      <c r="J61" s="152">
        <v>8</v>
      </c>
      <c r="K61" s="152">
        <v>0</v>
      </c>
      <c r="L61" s="152">
        <v>0</v>
      </c>
      <c r="M61" s="334">
        <f t="shared" si="18"/>
        <v>9821</v>
      </c>
      <c r="N61" s="334">
        <f t="shared" si="19"/>
        <v>593</v>
      </c>
      <c r="O61" s="153"/>
      <c r="Q61" s="153"/>
      <c r="R61" s="153"/>
      <c r="S61" s="153"/>
    </row>
    <row r="62" spans="1:19" ht="12.75">
      <c r="A62" s="141">
        <v>46</v>
      </c>
      <c r="B62" s="142" t="s">
        <v>230</v>
      </c>
      <c r="C62" s="152">
        <v>57181</v>
      </c>
      <c r="D62" s="152">
        <v>3434</v>
      </c>
      <c r="E62" s="152">
        <v>225</v>
      </c>
      <c r="F62" s="152">
        <v>171</v>
      </c>
      <c r="G62" s="334">
        <f t="shared" si="16"/>
        <v>57406</v>
      </c>
      <c r="H62" s="334">
        <f t="shared" si="17"/>
        <v>3605</v>
      </c>
      <c r="I62" s="152">
        <v>628</v>
      </c>
      <c r="J62" s="152">
        <v>105</v>
      </c>
      <c r="K62" s="152">
        <v>2602</v>
      </c>
      <c r="L62" s="152">
        <v>111</v>
      </c>
      <c r="M62" s="334">
        <f t="shared" si="18"/>
        <v>54176</v>
      </c>
      <c r="N62" s="334">
        <f t="shared" si="19"/>
        <v>3389</v>
      </c>
      <c r="O62" s="153"/>
      <c r="Q62" s="153"/>
      <c r="R62" s="153"/>
      <c r="S62" s="153"/>
    </row>
    <row r="63" spans="1:19" ht="12.75">
      <c r="A63" s="141">
        <v>47</v>
      </c>
      <c r="B63" s="142" t="s">
        <v>30</v>
      </c>
      <c r="C63" s="152">
        <v>9019</v>
      </c>
      <c r="D63" s="152">
        <v>574</v>
      </c>
      <c r="E63" s="152">
        <v>9</v>
      </c>
      <c r="F63" s="152">
        <v>22</v>
      </c>
      <c r="G63" s="334">
        <f t="shared" si="16"/>
        <v>9028</v>
      </c>
      <c r="H63" s="334">
        <f t="shared" si="17"/>
        <v>596</v>
      </c>
      <c r="I63" s="152">
        <v>17</v>
      </c>
      <c r="J63" s="152">
        <v>11</v>
      </c>
      <c r="K63" s="152">
        <v>0</v>
      </c>
      <c r="L63" s="152">
        <v>0</v>
      </c>
      <c r="M63" s="334">
        <f t="shared" si="18"/>
        <v>9011</v>
      </c>
      <c r="N63" s="334">
        <f t="shared" si="19"/>
        <v>585</v>
      </c>
      <c r="O63" s="153"/>
      <c r="Q63" s="153"/>
      <c r="R63" s="153"/>
      <c r="S63" s="153"/>
    </row>
    <row r="64" spans="1:19" ht="12.75">
      <c r="A64" s="141">
        <v>48</v>
      </c>
      <c r="B64" s="142" t="s">
        <v>28</v>
      </c>
      <c r="C64" s="152">
        <v>28280</v>
      </c>
      <c r="D64" s="152">
        <v>2518</v>
      </c>
      <c r="E64" s="152">
        <v>0</v>
      </c>
      <c r="F64" s="152">
        <v>0</v>
      </c>
      <c r="G64" s="334">
        <f t="shared" si="16"/>
        <v>28280</v>
      </c>
      <c r="H64" s="334">
        <f t="shared" si="17"/>
        <v>2518</v>
      </c>
      <c r="I64" s="152">
        <v>0</v>
      </c>
      <c r="J64" s="152">
        <v>0</v>
      </c>
      <c r="K64" s="152">
        <v>0</v>
      </c>
      <c r="L64" s="152">
        <v>0</v>
      </c>
      <c r="M64" s="334">
        <f t="shared" si="18"/>
        <v>28280</v>
      </c>
      <c r="N64" s="334">
        <f t="shared" si="19"/>
        <v>2518</v>
      </c>
      <c r="O64" s="153"/>
      <c r="Q64" s="153"/>
      <c r="R64" s="153"/>
      <c r="S64" s="153"/>
    </row>
    <row r="65" spans="1:19" ht="12.75">
      <c r="A65" s="141">
        <v>49</v>
      </c>
      <c r="B65" s="142" t="s">
        <v>265</v>
      </c>
      <c r="C65" s="152">
        <v>23767</v>
      </c>
      <c r="D65" s="152">
        <v>5701</v>
      </c>
      <c r="E65" s="152">
        <v>575</v>
      </c>
      <c r="F65" s="152">
        <v>235</v>
      </c>
      <c r="G65" s="334">
        <f t="shared" si="16"/>
        <v>24342</v>
      </c>
      <c r="H65" s="334">
        <f t="shared" si="17"/>
        <v>5936</v>
      </c>
      <c r="I65" s="152">
        <v>704</v>
      </c>
      <c r="J65" s="152">
        <v>167</v>
      </c>
      <c r="K65" s="152">
        <v>84</v>
      </c>
      <c r="L65" s="152">
        <v>127</v>
      </c>
      <c r="M65" s="334">
        <f t="shared" si="18"/>
        <v>23554</v>
      </c>
      <c r="N65" s="334">
        <f t="shared" si="19"/>
        <v>5642</v>
      </c>
      <c r="O65" s="153"/>
      <c r="Q65" s="153"/>
      <c r="R65" s="153"/>
      <c r="S65" s="153"/>
    </row>
    <row r="66" spans="1:19" ht="12.75">
      <c r="A66" s="141">
        <v>50</v>
      </c>
      <c r="B66" s="142" t="s">
        <v>26</v>
      </c>
      <c r="C66" s="152">
        <v>11789</v>
      </c>
      <c r="D66" s="152">
        <v>674</v>
      </c>
      <c r="E66" s="152">
        <v>48</v>
      </c>
      <c r="F66" s="152">
        <v>106</v>
      </c>
      <c r="G66" s="334">
        <f t="shared" si="16"/>
        <v>11837</v>
      </c>
      <c r="H66" s="334">
        <f t="shared" si="17"/>
        <v>780</v>
      </c>
      <c r="I66" s="152">
        <v>133</v>
      </c>
      <c r="J66" s="152">
        <v>49</v>
      </c>
      <c r="K66" s="152">
        <v>0</v>
      </c>
      <c r="L66" s="152">
        <v>0</v>
      </c>
      <c r="M66" s="334">
        <f t="shared" si="18"/>
        <v>11704</v>
      </c>
      <c r="N66" s="334">
        <f t="shared" si="19"/>
        <v>731</v>
      </c>
      <c r="O66" s="153"/>
      <c r="Q66" s="153"/>
      <c r="R66" s="153"/>
      <c r="S66" s="153"/>
    </row>
    <row r="67" spans="1:19" ht="12.75">
      <c r="A67" s="141">
        <v>51</v>
      </c>
      <c r="B67" s="142" t="s">
        <v>27</v>
      </c>
      <c r="C67" s="152">
        <v>5766</v>
      </c>
      <c r="D67" s="152">
        <v>453</v>
      </c>
      <c r="E67" s="152">
        <v>0</v>
      </c>
      <c r="F67" s="152">
        <v>0</v>
      </c>
      <c r="G67" s="334">
        <f t="shared" si="16"/>
        <v>5766</v>
      </c>
      <c r="H67" s="334">
        <f t="shared" si="17"/>
        <v>453</v>
      </c>
      <c r="I67" s="152">
        <v>4</v>
      </c>
      <c r="J67" s="152">
        <v>1</v>
      </c>
      <c r="K67" s="152">
        <v>0</v>
      </c>
      <c r="L67" s="152">
        <v>0</v>
      </c>
      <c r="M67" s="334">
        <f t="shared" si="18"/>
        <v>5762</v>
      </c>
      <c r="N67" s="334">
        <f t="shared" si="19"/>
        <v>452</v>
      </c>
      <c r="O67" s="153"/>
      <c r="Q67" s="153"/>
      <c r="R67" s="153"/>
      <c r="S67" s="153"/>
    </row>
    <row r="68" spans="1:19" s="464" customFormat="1" ht="15">
      <c r="A68" s="141"/>
      <c r="B68" s="442" t="s">
        <v>121</v>
      </c>
      <c r="C68" s="443">
        <f aca="true" t="shared" si="20" ref="C68:N68">SUM(C58:C67)</f>
        <v>245768</v>
      </c>
      <c r="D68" s="443">
        <f t="shared" si="20"/>
        <v>20688</v>
      </c>
      <c r="E68" s="443">
        <f t="shared" si="20"/>
        <v>3403</v>
      </c>
      <c r="F68" s="443">
        <f t="shared" si="20"/>
        <v>942</v>
      </c>
      <c r="G68" s="520">
        <f t="shared" si="20"/>
        <v>249171</v>
      </c>
      <c r="H68" s="520">
        <f t="shared" si="20"/>
        <v>21630</v>
      </c>
      <c r="I68" s="443">
        <f t="shared" si="20"/>
        <v>2004</v>
      </c>
      <c r="J68" s="443">
        <f t="shared" si="20"/>
        <v>415</v>
      </c>
      <c r="K68" s="443">
        <f t="shared" si="20"/>
        <v>2824</v>
      </c>
      <c r="L68" s="443">
        <f t="shared" si="20"/>
        <v>248</v>
      </c>
      <c r="M68" s="520">
        <f t="shared" si="20"/>
        <v>244343</v>
      </c>
      <c r="N68" s="520">
        <f t="shared" si="20"/>
        <v>20967</v>
      </c>
      <c r="O68" s="463"/>
      <c r="P68" s="462"/>
      <c r="Q68" s="463"/>
      <c r="R68" s="463"/>
      <c r="S68" s="463"/>
    </row>
    <row r="69" spans="1:19" ht="12.75">
      <c r="A69" s="141"/>
      <c r="C69" s="152"/>
      <c r="D69" s="152"/>
      <c r="E69" s="152"/>
      <c r="F69" s="152"/>
      <c r="G69" s="334"/>
      <c r="H69" s="334"/>
      <c r="I69" s="152"/>
      <c r="J69" s="152"/>
      <c r="K69" s="152"/>
      <c r="L69" s="152"/>
      <c r="M69" s="334"/>
      <c r="N69" s="334"/>
      <c r="O69" s="153"/>
      <c r="Q69" s="153"/>
      <c r="R69" s="153"/>
      <c r="S69" s="153"/>
    </row>
    <row r="70" spans="1:19" ht="12.75">
      <c r="A70" s="141">
        <v>52</v>
      </c>
      <c r="B70" s="152" t="s">
        <v>31</v>
      </c>
      <c r="C70" s="152">
        <v>9270</v>
      </c>
      <c r="D70" s="152">
        <v>17</v>
      </c>
      <c r="E70" s="152">
        <v>1597</v>
      </c>
      <c r="F70" s="152">
        <v>35</v>
      </c>
      <c r="G70" s="334">
        <f>C70+E70</f>
        <v>10867</v>
      </c>
      <c r="H70" s="334">
        <f>D70+F70</f>
        <v>52</v>
      </c>
      <c r="I70" s="152">
        <v>0</v>
      </c>
      <c r="J70" s="152">
        <v>0</v>
      </c>
      <c r="K70" s="152">
        <v>0</v>
      </c>
      <c r="L70" s="152">
        <v>0</v>
      </c>
      <c r="M70" s="334">
        <f>G70-I70-K70</f>
        <v>10867</v>
      </c>
      <c r="N70" s="334">
        <f>H70-J70-L70</f>
        <v>52</v>
      </c>
      <c r="O70" s="153"/>
      <c r="Q70" s="153"/>
      <c r="R70" s="153"/>
      <c r="S70" s="153"/>
    </row>
    <row r="71" spans="1:19" ht="12.75">
      <c r="A71" s="141">
        <v>53</v>
      </c>
      <c r="B71" s="152" t="s">
        <v>129</v>
      </c>
      <c r="C71" s="152">
        <v>0</v>
      </c>
      <c r="D71" s="152">
        <v>0</v>
      </c>
      <c r="E71" s="152">
        <v>0</v>
      </c>
      <c r="F71" s="152">
        <v>0</v>
      </c>
      <c r="G71" s="334">
        <f>C71+E71</f>
        <v>0</v>
      </c>
      <c r="H71" s="334">
        <f>D71+F71</f>
        <v>0</v>
      </c>
      <c r="I71" s="152">
        <v>0</v>
      </c>
      <c r="J71" s="152">
        <v>0</v>
      </c>
      <c r="K71" s="152">
        <v>0</v>
      </c>
      <c r="L71" s="152">
        <v>0</v>
      </c>
      <c r="M71" s="334">
        <f>G71-I71-K71</f>
        <v>0</v>
      </c>
      <c r="N71" s="334">
        <f>H71-J71-L71</f>
        <v>0</v>
      </c>
      <c r="O71" s="153"/>
      <c r="Q71" s="153"/>
      <c r="R71" s="153"/>
      <c r="S71" s="153"/>
    </row>
    <row r="72" spans="1:19" s="464" customFormat="1" ht="15">
      <c r="A72" s="444"/>
      <c r="B72" s="442" t="s">
        <v>121</v>
      </c>
      <c r="C72" s="443">
        <f aca="true" t="shared" si="21" ref="C72:N72">SUM(C70:C71)</f>
        <v>9270</v>
      </c>
      <c r="D72" s="443">
        <f t="shared" si="21"/>
        <v>17</v>
      </c>
      <c r="E72" s="443">
        <f t="shared" si="21"/>
        <v>1597</v>
      </c>
      <c r="F72" s="443">
        <f t="shared" si="21"/>
        <v>35</v>
      </c>
      <c r="G72" s="520">
        <f t="shared" si="21"/>
        <v>10867</v>
      </c>
      <c r="H72" s="520">
        <f t="shared" si="21"/>
        <v>52</v>
      </c>
      <c r="I72" s="443">
        <f t="shared" si="21"/>
        <v>0</v>
      </c>
      <c r="J72" s="443">
        <f t="shared" si="21"/>
        <v>0</v>
      </c>
      <c r="K72" s="443">
        <f t="shared" si="21"/>
        <v>0</v>
      </c>
      <c r="L72" s="443">
        <f t="shared" si="21"/>
        <v>0</v>
      </c>
      <c r="M72" s="520">
        <f t="shared" si="21"/>
        <v>10867</v>
      </c>
      <c r="N72" s="520">
        <f t="shared" si="21"/>
        <v>52</v>
      </c>
      <c r="P72" s="462"/>
      <c r="Q72" s="463"/>
      <c r="R72" s="463"/>
      <c r="S72" s="463"/>
    </row>
    <row r="73" spans="1:19" s="464" customFormat="1" ht="15">
      <c r="A73" s="444"/>
      <c r="B73" s="442" t="s">
        <v>32</v>
      </c>
      <c r="C73" s="443">
        <f aca="true" t="shared" si="22" ref="C73:N73">C51+C68+C72</f>
        <v>936935</v>
      </c>
      <c r="D73" s="443">
        <f t="shared" si="22"/>
        <v>162688</v>
      </c>
      <c r="E73" s="443">
        <f t="shared" si="22"/>
        <v>13116</v>
      </c>
      <c r="F73" s="443">
        <f t="shared" si="22"/>
        <v>9304</v>
      </c>
      <c r="G73" s="520">
        <f t="shared" si="22"/>
        <v>950051</v>
      </c>
      <c r="H73" s="520">
        <f t="shared" si="22"/>
        <v>171992</v>
      </c>
      <c r="I73" s="443">
        <f t="shared" si="22"/>
        <v>11804</v>
      </c>
      <c r="J73" s="443">
        <f t="shared" si="22"/>
        <v>4746</v>
      </c>
      <c r="K73" s="443">
        <f t="shared" si="22"/>
        <v>7799</v>
      </c>
      <c r="L73" s="443">
        <f t="shared" si="22"/>
        <v>723</v>
      </c>
      <c r="M73" s="520">
        <f t="shared" si="22"/>
        <v>930448</v>
      </c>
      <c r="N73" s="520">
        <f t="shared" si="22"/>
        <v>166523</v>
      </c>
      <c r="P73" s="462"/>
      <c r="Q73" s="463"/>
      <c r="R73" s="463"/>
      <c r="S73" s="463"/>
    </row>
    <row r="75" ht="12.75">
      <c r="C75" s="153" t="s">
        <v>33</v>
      </c>
    </row>
    <row r="76" ht="12.75">
      <c r="C76" s="153" t="s">
        <v>33</v>
      </c>
    </row>
    <row r="77" ht="12.75">
      <c r="C77" s="153">
        <v>7</v>
      </c>
    </row>
    <row r="82" ht="12.75">
      <c r="D82" s="153">
        <v>7</v>
      </c>
    </row>
  </sheetData>
  <mergeCells count="12">
    <mergeCell ref="M4:N5"/>
    <mergeCell ref="C55:D56"/>
    <mergeCell ref="E55:F56"/>
    <mergeCell ref="G55:H56"/>
    <mergeCell ref="I55:J56"/>
    <mergeCell ref="K55:L56"/>
    <mergeCell ref="M55:N56"/>
    <mergeCell ref="C4:D5"/>
    <mergeCell ref="E4:F5"/>
    <mergeCell ref="G4:H5"/>
    <mergeCell ref="I4:J5"/>
    <mergeCell ref="K4:L5"/>
  </mergeCells>
  <printOptions gridLines="1" horizontalCentered="1"/>
  <pageMargins left="0.75" right="0.75" top="0.56" bottom="0.4" header="0.5" footer="0.24"/>
  <pageSetup blackAndWhite="1" horizontalDpi="300" verticalDpi="300" orientation="landscape" paperSize="9" scale="78" r:id="rId2"/>
  <rowBreaks count="1" manualBreakCount="1">
    <brk id="51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82"/>
  <sheetViews>
    <sheetView workbookViewId="0" topLeftCell="F1">
      <selection activeCell="O73" sqref="O73"/>
    </sheetView>
  </sheetViews>
  <sheetFormatPr defaultColWidth="9.140625" defaultRowHeight="12.75"/>
  <cols>
    <col min="1" max="1" width="3.7109375" style="143" customWidth="1"/>
    <col min="2" max="2" width="21.57421875" style="143" bestFit="1" customWidth="1"/>
    <col min="3" max="3" width="11.57421875" style="125" customWidth="1"/>
    <col min="4" max="4" width="10.8515625" style="125" customWidth="1"/>
    <col min="5" max="5" width="9.7109375" style="153" customWidth="1"/>
    <col min="6" max="6" width="10.140625" style="153" customWidth="1"/>
    <col min="7" max="7" width="9.7109375" style="153" customWidth="1"/>
    <col min="8" max="8" width="12.28125" style="153" customWidth="1"/>
    <col min="9" max="9" width="9.7109375" style="153" customWidth="1"/>
    <col min="10" max="10" width="9.421875" style="153" customWidth="1"/>
    <col min="11" max="11" width="10.421875" style="153" customWidth="1"/>
    <col min="12" max="12" width="11.28125" style="153" customWidth="1"/>
    <col min="13" max="13" width="10.421875" style="125" customWidth="1"/>
    <col min="14" max="14" width="12.7109375" style="125" customWidth="1"/>
    <col min="15" max="15" width="9.140625" style="143" customWidth="1"/>
    <col min="16" max="16" width="9.140625" style="144" customWidth="1"/>
    <col min="17" max="16384" width="9.140625" style="143" customWidth="1"/>
  </cols>
  <sheetData>
    <row r="1" spans="1:14" ht="14.25">
      <c r="A1" s="146"/>
      <c r="B1" s="146"/>
      <c r="C1" s="317"/>
      <c r="D1" s="317"/>
      <c r="E1" s="188"/>
      <c r="F1" s="188"/>
      <c r="G1" s="188"/>
      <c r="H1" s="188"/>
      <c r="I1" s="188"/>
      <c r="J1" s="188"/>
      <c r="K1" s="188"/>
      <c r="L1" s="188"/>
      <c r="M1" s="315"/>
      <c r="N1" s="315"/>
    </row>
    <row r="2" spans="1:14" ht="14.25">
      <c r="A2" s="145"/>
      <c r="B2" s="145"/>
      <c r="C2" s="317"/>
      <c r="D2" s="233"/>
      <c r="E2" s="188"/>
      <c r="F2" s="188"/>
      <c r="G2" s="188"/>
      <c r="H2" s="188"/>
      <c r="I2" s="347"/>
      <c r="J2" s="188"/>
      <c r="K2" s="188"/>
      <c r="L2" s="188"/>
      <c r="M2" s="233"/>
      <c r="N2" s="233"/>
    </row>
    <row r="3" spans="1:14" ht="15" customHeight="1">
      <c r="A3" s="145"/>
      <c r="B3" s="145"/>
      <c r="C3" s="340" t="s">
        <v>33</v>
      </c>
      <c r="D3" s="340" t="s">
        <v>33</v>
      </c>
      <c r="E3" s="435" t="s">
        <v>33</v>
      </c>
      <c r="F3" s="435" t="s">
        <v>33</v>
      </c>
      <c r="G3" s="435" t="s">
        <v>33</v>
      </c>
      <c r="H3" s="435"/>
      <c r="I3" s="435" t="s">
        <v>33</v>
      </c>
      <c r="J3" s="188"/>
      <c r="K3" s="188"/>
      <c r="L3" s="188"/>
      <c r="M3" s="315"/>
      <c r="N3" s="315"/>
    </row>
    <row r="4" spans="1:14" ht="18" customHeight="1">
      <c r="A4" s="427" t="s">
        <v>4</v>
      </c>
      <c r="B4" s="427" t="s">
        <v>5</v>
      </c>
      <c r="C4" s="727" t="s">
        <v>186</v>
      </c>
      <c r="D4" s="728"/>
      <c r="E4" s="669" t="s">
        <v>185</v>
      </c>
      <c r="F4" s="670"/>
      <c r="G4" s="670"/>
      <c r="H4" s="670"/>
      <c r="I4" s="670"/>
      <c r="J4" s="670"/>
      <c r="K4" s="670"/>
      <c r="L4" s="670"/>
      <c r="M4" s="670"/>
      <c r="N4" s="671"/>
    </row>
    <row r="5" spans="1:14" ht="12.75">
      <c r="A5" s="406" t="s">
        <v>6</v>
      </c>
      <c r="B5" s="406"/>
      <c r="C5" s="729"/>
      <c r="D5" s="730"/>
      <c r="E5" s="428" t="s">
        <v>125</v>
      </c>
      <c r="F5" s="430"/>
      <c r="G5" s="428" t="s">
        <v>127</v>
      </c>
      <c r="H5" s="430"/>
      <c r="I5" s="428" t="s">
        <v>126</v>
      </c>
      <c r="J5" s="430"/>
      <c r="K5" s="428" t="s">
        <v>178</v>
      </c>
      <c r="L5" s="430"/>
      <c r="M5" s="321" t="s">
        <v>179</v>
      </c>
      <c r="N5" s="324"/>
    </row>
    <row r="6" spans="1:14" ht="12.75">
      <c r="A6" s="407"/>
      <c r="B6" s="407"/>
      <c r="C6" s="320" t="s">
        <v>54</v>
      </c>
      <c r="D6" s="320" t="s">
        <v>61</v>
      </c>
      <c r="E6" s="433" t="s">
        <v>54</v>
      </c>
      <c r="F6" s="433" t="s">
        <v>61</v>
      </c>
      <c r="G6" s="433" t="s">
        <v>54</v>
      </c>
      <c r="H6" s="433" t="s">
        <v>61</v>
      </c>
      <c r="I6" s="433" t="s">
        <v>54</v>
      </c>
      <c r="J6" s="433" t="s">
        <v>61</v>
      </c>
      <c r="K6" s="433" t="s">
        <v>54</v>
      </c>
      <c r="L6" s="433" t="s">
        <v>61</v>
      </c>
      <c r="M6" s="320" t="s">
        <v>54</v>
      </c>
      <c r="N6" s="320" t="s">
        <v>61</v>
      </c>
    </row>
    <row r="7" spans="1:19" ht="12.75">
      <c r="A7" s="141">
        <v>1</v>
      </c>
      <c r="B7" s="142" t="s">
        <v>7</v>
      </c>
      <c r="C7" s="232">
        <f>'TABLE-10'!M7</f>
        <v>20826</v>
      </c>
      <c r="D7" s="232">
        <f>'TABLE-10'!N7</f>
        <v>2214</v>
      </c>
      <c r="E7" s="142">
        <v>1930</v>
      </c>
      <c r="F7" s="142">
        <v>1265</v>
      </c>
      <c r="G7" s="142">
        <v>4258</v>
      </c>
      <c r="H7" s="142">
        <v>329</v>
      </c>
      <c r="I7" s="142">
        <v>4105</v>
      </c>
      <c r="J7" s="142">
        <v>311</v>
      </c>
      <c r="K7" s="142">
        <v>9242</v>
      </c>
      <c r="L7" s="142">
        <v>187</v>
      </c>
      <c r="M7" s="232">
        <f aca="true" t="shared" si="0" ref="M7:M49">C7-E7-G7-I7-K7</f>
        <v>1291</v>
      </c>
      <c r="N7" s="232">
        <f aca="true" t="shared" si="1" ref="N7:N49">D7-F7-H7-J7-L7</f>
        <v>122</v>
      </c>
      <c r="O7" s="153"/>
      <c r="P7" s="153"/>
      <c r="Q7" s="153"/>
      <c r="R7" s="153"/>
      <c r="S7" s="153"/>
    </row>
    <row r="8" spans="1:19" ht="12.75">
      <c r="A8" s="141">
        <v>2</v>
      </c>
      <c r="B8" s="142" t="s">
        <v>8</v>
      </c>
      <c r="C8" s="232">
        <f>'TABLE-10'!M8</f>
        <v>157</v>
      </c>
      <c r="D8" s="232">
        <f>'TABLE-10'!N8</f>
        <v>115</v>
      </c>
      <c r="E8" s="142">
        <v>0</v>
      </c>
      <c r="F8" s="142">
        <v>0</v>
      </c>
      <c r="G8" s="142">
        <v>55</v>
      </c>
      <c r="H8" s="142">
        <v>33</v>
      </c>
      <c r="I8" s="142">
        <v>71</v>
      </c>
      <c r="J8" s="142">
        <v>48</v>
      </c>
      <c r="K8" s="142">
        <v>31</v>
      </c>
      <c r="L8" s="142">
        <v>33</v>
      </c>
      <c r="M8" s="232">
        <f t="shared" si="0"/>
        <v>0</v>
      </c>
      <c r="N8" s="232">
        <f t="shared" si="1"/>
        <v>1</v>
      </c>
      <c r="O8" s="153"/>
      <c r="Q8" s="153"/>
      <c r="R8" s="153"/>
      <c r="S8" s="153"/>
    </row>
    <row r="9" spans="1:19" ht="12.75">
      <c r="A9" s="141">
        <v>3</v>
      </c>
      <c r="B9" s="142" t="s">
        <v>9</v>
      </c>
      <c r="C9" s="232">
        <f>'TABLE-10'!M9</f>
        <v>23282</v>
      </c>
      <c r="D9" s="232">
        <f>'TABLE-10'!N9</f>
        <v>2896</v>
      </c>
      <c r="E9" s="142">
        <v>8013</v>
      </c>
      <c r="F9" s="142">
        <v>974</v>
      </c>
      <c r="G9" s="142">
        <v>4621</v>
      </c>
      <c r="H9" s="142">
        <v>775</v>
      </c>
      <c r="I9" s="142">
        <v>5472</v>
      </c>
      <c r="J9" s="142">
        <v>581</v>
      </c>
      <c r="K9" s="142">
        <v>4512</v>
      </c>
      <c r="L9" s="142">
        <v>439</v>
      </c>
      <c r="M9" s="232">
        <f t="shared" si="0"/>
        <v>664</v>
      </c>
      <c r="N9" s="232">
        <f t="shared" si="1"/>
        <v>127</v>
      </c>
      <c r="O9" s="153"/>
      <c r="P9" s="153"/>
      <c r="Q9" s="153"/>
      <c r="R9" s="153"/>
      <c r="S9" s="153"/>
    </row>
    <row r="10" spans="1:19" ht="12.75">
      <c r="A10" s="141">
        <v>4</v>
      </c>
      <c r="B10" s="142" t="s">
        <v>10</v>
      </c>
      <c r="C10" s="232">
        <f>'TABLE-10'!M10</f>
        <v>124528</v>
      </c>
      <c r="D10" s="232">
        <f>'TABLE-10'!N10</f>
        <v>16815</v>
      </c>
      <c r="E10" s="142">
        <v>10541</v>
      </c>
      <c r="F10" s="142">
        <v>2761</v>
      </c>
      <c r="G10" s="142">
        <v>28067</v>
      </c>
      <c r="H10" s="142">
        <v>3956</v>
      </c>
      <c r="I10" s="142">
        <v>38067</v>
      </c>
      <c r="J10" s="142">
        <v>4070</v>
      </c>
      <c r="K10" s="142">
        <v>39051</v>
      </c>
      <c r="L10" s="142">
        <v>4691</v>
      </c>
      <c r="M10" s="232">
        <f t="shared" si="0"/>
        <v>8802</v>
      </c>
      <c r="N10" s="232">
        <f t="shared" si="1"/>
        <v>1337</v>
      </c>
      <c r="O10" s="153"/>
      <c r="P10" s="153"/>
      <c r="Q10" s="153"/>
      <c r="R10" s="153"/>
      <c r="S10" s="153"/>
    </row>
    <row r="11" spans="1:19" ht="12.75">
      <c r="A11" s="141">
        <v>5</v>
      </c>
      <c r="B11" s="142" t="s">
        <v>11</v>
      </c>
      <c r="C11" s="232">
        <f>'TABLE-10'!M11</f>
        <v>11062</v>
      </c>
      <c r="D11" s="232">
        <f>'TABLE-10'!N11</f>
        <v>1522</v>
      </c>
      <c r="E11" s="142">
        <v>1558</v>
      </c>
      <c r="F11" s="142">
        <v>327</v>
      </c>
      <c r="G11" s="142">
        <v>3175</v>
      </c>
      <c r="H11" s="142">
        <v>472</v>
      </c>
      <c r="I11" s="142">
        <v>4467</v>
      </c>
      <c r="J11" s="142">
        <v>463</v>
      </c>
      <c r="K11" s="142">
        <v>1800</v>
      </c>
      <c r="L11" s="142">
        <v>256</v>
      </c>
      <c r="M11" s="232">
        <f t="shared" si="0"/>
        <v>62</v>
      </c>
      <c r="N11" s="232">
        <f t="shared" si="1"/>
        <v>4</v>
      </c>
      <c r="O11" s="153"/>
      <c r="P11" s="153"/>
      <c r="Q11" s="153"/>
      <c r="R11" s="153"/>
      <c r="S11" s="153"/>
    </row>
    <row r="12" spans="1:19" ht="12.75">
      <c r="A12" s="141">
        <v>6</v>
      </c>
      <c r="B12" s="142" t="s">
        <v>12</v>
      </c>
      <c r="C12" s="232">
        <f>'TABLE-10'!M12</f>
        <v>770</v>
      </c>
      <c r="D12" s="232">
        <f>'TABLE-10'!N12</f>
        <v>409</v>
      </c>
      <c r="E12" s="142">
        <v>255</v>
      </c>
      <c r="F12" s="142">
        <v>98</v>
      </c>
      <c r="G12" s="142">
        <v>304</v>
      </c>
      <c r="H12" s="142">
        <v>150</v>
      </c>
      <c r="I12" s="142">
        <v>135</v>
      </c>
      <c r="J12" s="142">
        <v>108</v>
      </c>
      <c r="K12" s="142">
        <v>71</v>
      </c>
      <c r="L12" s="142">
        <v>50</v>
      </c>
      <c r="M12" s="232">
        <f t="shared" si="0"/>
        <v>5</v>
      </c>
      <c r="N12" s="232">
        <f t="shared" si="1"/>
        <v>3</v>
      </c>
      <c r="O12" s="153"/>
      <c r="P12" s="153"/>
      <c r="Q12" s="153"/>
      <c r="R12" s="153"/>
      <c r="S12" s="153"/>
    </row>
    <row r="13" spans="1:19" ht="12.75">
      <c r="A13" s="141">
        <v>7</v>
      </c>
      <c r="B13" s="142" t="s">
        <v>13</v>
      </c>
      <c r="C13" s="232">
        <f>'TABLE-10'!M13</f>
        <v>105684</v>
      </c>
      <c r="D13" s="232">
        <f>'TABLE-10'!N13</f>
        <v>22395</v>
      </c>
      <c r="E13" s="142">
        <v>18943</v>
      </c>
      <c r="F13" s="142">
        <v>5768</v>
      </c>
      <c r="G13" s="142">
        <v>26449</v>
      </c>
      <c r="H13" s="142">
        <v>4468</v>
      </c>
      <c r="I13" s="142">
        <v>22419</v>
      </c>
      <c r="J13" s="142">
        <v>3855</v>
      </c>
      <c r="K13" s="142">
        <v>22007</v>
      </c>
      <c r="L13" s="142">
        <v>3828</v>
      </c>
      <c r="M13" s="232">
        <f t="shared" si="0"/>
        <v>15866</v>
      </c>
      <c r="N13" s="232">
        <f t="shared" si="1"/>
        <v>4476</v>
      </c>
      <c r="O13" s="153"/>
      <c r="P13" s="153"/>
      <c r="Q13" s="153"/>
      <c r="R13" s="153"/>
      <c r="S13" s="153"/>
    </row>
    <row r="14" spans="1:19" ht="12.75">
      <c r="A14" s="141">
        <v>8</v>
      </c>
      <c r="B14" s="142" t="s">
        <v>159</v>
      </c>
      <c r="C14" s="232">
        <f>'TABLE-10'!M14</f>
        <v>192</v>
      </c>
      <c r="D14" s="232">
        <f>'TABLE-10'!N14</f>
        <v>130</v>
      </c>
      <c r="E14" s="142">
        <v>192</v>
      </c>
      <c r="F14" s="142">
        <v>130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232">
        <f t="shared" si="0"/>
        <v>0</v>
      </c>
      <c r="N14" s="232">
        <f t="shared" si="1"/>
        <v>0</v>
      </c>
      <c r="O14" s="153"/>
      <c r="P14" s="153"/>
      <c r="Q14" s="153"/>
      <c r="R14" s="153"/>
      <c r="S14" s="153"/>
    </row>
    <row r="15" spans="1:19" ht="12.75">
      <c r="A15" s="141">
        <v>9</v>
      </c>
      <c r="B15" s="142" t="s">
        <v>14</v>
      </c>
      <c r="C15" s="232">
        <f>'TABLE-10'!M15</f>
        <v>2991</v>
      </c>
      <c r="D15" s="232">
        <f>'TABLE-10'!N15</f>
        <v>3124</v>
      </c>
      <c r="E15" s="142">
        <v>412</v>
      </c>
      <c r="F15" s="142">
        <v>327</v>
      </c>
      <c r="G15" s="142">
        <v>1304</v>
      </c>
      <c r="H15" s="142">
        <v>628</v>
      </c>
      <c r="I15" s="142">
        <v>776</v>
      </c>
      <c r="J15" s="142">
        <v>1593</v>
      </c>
      <c r="K15" s="142">
        <v>485</v>
      </c>
      <c r="L15" s="142">
        <v>553</v>
      </c>
      <c r="M15" s="232">
        <f t="shared" si="0"/>
        <v>14</v>
      </c>
      <c r="N15" s="232">
        <f t="shared" si="1"/>
        <v>23</v>
      </c>
      <c r="O15" s="153"/>
      <c r="P15" s="153"/>
      <c r="Q15" s="153"/>
      <c r="R15" s="153"/>
      <c r="S15" s="153"/>
    </row>
    <row r="16" spans="1:19" ht="12.75">
      <c r="A16" s="141">
        <v>10</v>
      </c>
      <c r="B16" s="142" t="s">
        <v>15</v>
      </c>
      <c r="C16" s="232">
        <f>'TABLE-10'!M16</f>
        <v>1115</v>
      </c>
      <c r="D16" s="232">
        <f>'TABLE-10'!N16</f>
        <v>655</v>
      </c>
      <c r="E16" s="142">
        <v>151</v>
      </c>
      <c r="F16" s="142">
        <v>103</v>
      </c>
      <c r="G16" s="142">
        <v>418</v>
      </c>
      <c r="H16" s="142">
        <v>284</v>
      </c>
      <c r="I16" s="142">
        <v>358</v>
      </c>
      <c r="J16" s="142">
        <v>191</v>
      </c>
      <c r="K16" s="142">
        <v>185</v>
      </c>
      <c r="L16" s="142">
        <v>55</v>
      </c>
      <c r="M16" s="232">
        <f t="shared" si="0"/>
        <v>3</v>
      </c>
      <c r="N16" s="232">
        <f t="shared" si="1"/>
        <v>22</v>
      </c>
      <c r="O16" s="153"/>
      <c r="P16" s="153"/>
      <c r="Q16" s="153"/>
      <c r="R16" s="153"/>
      <c r="S16" s="153"/>
    </row>
    <row r="17" spans="1:19" ht="12.75">
      <c r="A17" s="141">
        <v>11</v>
      </c>
      <c r="B17" s="142" t="s">
        <v>16</v>
      </c>
      <c r="C17" s="232">
        <f>'TABLE-10'!M17</f>
        <v>666</v>
      </c>
      <c r="D17" s="232">
        <f>'TABLE-10'!N17</f>
        <v>162</v>
      </c>
      <c r="E17" s="142">
        <v>206</v>
      </c>
      <c r="F17" s="142">
        <v>55</v>
      </c>
      <c r="G17" s="142">
        <v>90</v>
      </c>
      <c r="H17" s="142">
        <v>38</v>
      </c>
      <c r="I17" s="142">
        <v>370</v>
      </c>
      <c r="J17" s="142">
        <v>69</v>
      </c>
      <c r="K17" s="142">
        <v>0</v>
      </c>
      <c r="L17" s="142">
        <v>0</v>
      </c>
      <c r="M17" s="232">
        <f t="shared" si="0"/>
        <v>0</v>
      </c>
      <c r="N17" s="232">
        <f t="shared" si="1"/>
        <v>0</v>
      </c>
      <c r="O17" s="153"/>
      <c r="P17" s="153"/>
      <c r="Q17" s="153"/>
      <c r="R17" s="153"/>
      <c r="S17" s="153"/>
    </row>
    <row r="18" spans="1:19" ht="12.75">
      <c r="A18" s="141">
        <v>12</v>
      </c>
      <c r="B18" s="142" t="s">
        <v>17</v>
      </c>
      <c r="C18" s="232">
        <f>'TABLE-10'!M18</f>
        <v>3167</v>
      </c>
      <c r="D18" s="232">
        <f>'TABLE-10'!N18</f>
        <v>839</v>
      </c>
      <c r="E18" s="142">
        <v>1154</v>
      </c>
      <c r="F18" s="142">
        <v>545</v>
      </c>
      <c r="G18" s="142">
        <v>937</v>
      </c>
      <c r="H18" s="142">
        <v>136</v>
      </c>
      <c r="I18" s="142">
        <v>675</v>
      </c>
      <c r="J18" s="142">
        <v>89</v>
      </c>
      <c r="K18" s="142">
        <v>401</v>
      </c>
      <c r="L18" s="142">
        <v>69</v>
      </c>
      <c r="M18" s="232">
        <f t="shared" si="0"/>
        <v>0</v>
      </c>
      <c r="N18" s="232">
        <f t="shared" si="1"/>
        <v>0</v>
      </c>
      <c r="O18" s="153"/>
      <c r="P18" s="153"/>
      <c r="Q18" s="153"/>
      <c r="R18" s="153"/>
      <c r="S18" s="153"/>
    </row>
    <row r="19" spans="1:19" ht="12.75">
      <c r="A19" s="141">
        <v>13</v>
      </c>
      <c r="B19" s="142" t="s">
        <v>161</v>
      </c>
      <c r="C19" s="232">
        <f>'TABLE-10'!M19</f>
        <v>2290</v>
      </c>
      <c r="D19" s="232">
        <f>'TABLE-10'!N19</f>
        <v>1178</v>
      </c>
      <c r="E19" s="142">
        <v>622</v>
      </c>
      <c r="F19" s="142">
        <v>287</v>
      </c>
      <c r="G19" s="142">
        <v>0</v>
      </c>
      <c r="H19" s="142">
        <v>0</v>
      </c>
      <c r="I19" s="142">
        <v>1650</v>
      </c>
      <c r="J19" s="142">
        <v>885</v>
      </c>
      <c r="K19" s="142">
        <v>0</v>
      </c>
      <c r="L19" s="142">
        <v>0</v>
      </c>
      <c r="M19" s="232">
        <f t="shared" si="0"/>
        <v>18</v>
      </c>
      <c r="N19" s="232">
        <f t="shared" si="1"/>
        <v>6</v>
      </c>
      <c r="O19" s="153"/>
      <c r="P19" s="153"/>
      <c r="Q19" s="153"/>
      <c r="R19" s="153"/>
      <c r="S19" s="153"/>
    </row>
    <row r="20" spans="1:19" ht="12.75">
      <c r="A20" s="141">
        <v>14</v>
      </c>
      <c r="B20" s="142" t="s">
        <v>76</v>
      </c>
      <c r="C20" s="232">
        <f>'TABLE-10'!M20</f>
        <v>40010</v>
      </c>
      <c r="D20" s="232">
        <f>'TABLE-10'!N20</f>
        <v>8081</v>
      </c>
      <c r="E20" s="142">
        <v>4610</v>
      </c>
      <c r="F20" s="142">
        <v>4609</v>
      </c>
      <c r="G20" s="142">
        <v>2518</v>
      </c>
      <c r="H20" s="142">
        <v>990</v>
      </c>
      <c r="I20" s="142">
        <v>12680</v>
      </c>
      <c r="J20" s="142">
        <v>1217</v>
      </c>
      <c r="K20" s="142">
        <v>15008</v>
      </c>
      <c r="L20" s="142">
        <v>808</v>
      </c>
      <c r="M20" s="232">
        <f t="shared" si="0"/>
        <v>5194</v>
      </c>
      <c r="N20" s="232">
        <f t="shared" si="1"/>
        <v>457</v>
      </c>
      <c r="O20" s="153" t="s">
        <v>33</v>
      </c>
      <c r="P20" s="153"/>
      <c r="Q20" s="153"/>
      <c r="R20" s="153"/>
      <c r="S20" s="153"/>
    </row>
    <row r="21" spans="1:19" ht="12.75">
      <c r="A21" s="141">
        <v>15</v>
      </c>
      <c r="B21" s="142" t="s">
        <v>103</v>
      </c>
      <c r="C21" s="232">
        <f>'TABLE-10'!M21</f>
        <v>8499</v>
      </c>
      <c r="D21" s="232">
        <f>'TABLE-10'!N21</f>
        <v>993</v>
      </c>
      <c r="E21" s="142">
        <v>961</v>
      </c>
      <c r="F21" s="142">
        <v>369</v>
      </c>
      <c r="G21" s="142">
        <v>3147</v>
      </c>
      <c r="H21" s="142">
        <v>193</v>
      </c>
      <c r="I21" s="142">
        <v>3926</v>
      </c>
      <c r="J21" s="142">
        <v>108</v>
      </c>
      <c r="K21" s="142">
        <v>365</v>
      </c>
      <c r="L21" s="142">
        <v>317</v>
      </c>
      <c r="M21" s="232">
        <f t="shared" si="0"/>
        <v>100</v>
      </c>
      <c r="N21" s="232">
        <f t="shared" si="1"/>
        <v>6</v>
      </c>
      <c r="O21" s="153"/>
      <c r="Q21" s="153"/>
      <c r="R21" s="153"/>
      <c r="S21" s="153"/>
    </row>
    <row r="22" spans="1:19" ht="12.75">
      <c r="A22" s="141">
        <v>16</v>
      </c>
      <c r="B22" s="142" t="s">
        <v>20</v>
      </c>
      <c r="C22" s="232">
        <f>'TABLE-10'!M22</f>
        <v>25765</v>
      </c>
      <c r="D22" s="232">
        <f>'TABLE-10'!N22</f>
        <v>4350</v>
      </c>
      <c r="E22" s="142">
        <v>2695</v>
      </c>
      <c r="F22" s="142">
        <v>1455</v>
      </c>
      <c r="G22" s="142">
        <v>14147</v>
      </c>
      <c r="H22" s="142">
        <v>1830</v>
      </c>
      <c r="I22" s="142">
        <v>5888</v>
      </c>
      <c r="J22" s="142">
        <v>540</v>
      </c>
      <c r="K22" s="142">
        <v>3020</v>
      </c>
      <c r="L22" s="142">
        <v>521</v>
      </c>
      <c r="M22" s="232">
        <f t="shared" si="0"/>
        <v>15</v>
      </c>
      <c r="N22" s="232">
        <f t="shared" si="1"/>
        <v>4</v>
      </c>
      <c r="O22" s="153"/>
      <c r="P22" s="153"/>
      <c r="Q22" s="153"/>
      <c r="R22" s="153"/>
      <c r="S22" s="153"/>
    </row>
    <row r="23" spans="1:19" ht="12.75">
      <c r="A23" s="141">
        <v>17</v>
      </c>
      <c r="B23" s="142" t="s">
        <v>21</v>
      </c>
      <c r="C23" s="232">
        <f>'TABLE-10'!M23</f>
        <v>26527</v>
      </c>
      <c r="D23" s="232">
        <f>'TABLE-10'!N23</f>
        <v>10708</v>
      </c>
      <c r="E23" s="142">
        <v>3649</v>
      </c>
      <c r="F23" s="142">
        <v>1623</v>
      </c>
      <c r="G23" s="142">
        <v>8673</v>
      </c>
      <c r="H23" s="142">
        <v>3602</v>
      </c>
      <c r="I23" s="142">
        <v>5861</v>
      </c>
      <c r="J23" s="142">
        <v>2401</v>
      </c>
      <c r="K23" s="142">
        <v>22</v>
      </c>
      <c r="L23" s="142">
        <v>130</v>
      </c>
      <c r="M23" s="232">
        <f t="shared" si="0"/>
        <v>8322</v>
      </c>
      <c r="N23" s="232">
        <f t="shared" si="1"/>
        <v>2952</v>
      </c>
      <c r="O23" s="153"/>
      <c r="P23" s="153"/>
      <c r="Q23" s="153"/>
      <c r="R23" s="153"/>
      <c r="S23" s="153"/>
    </row>
    <row r="24" spans="1:19" ht="12.75">
      <c r="A24" s="141">
        <v>18</v>
      </c>
      <c r="B24" s="142" t="s">
        <v>19</v>
      </c>
      <c r="C24" s="232">
        <f>'TABLE-10'!M24</f>
        <v>593</v>
      </c>
      <c r="D24" s="232">
        <f>'TABLE-10'!N24</f>
        <v>91</v>
      </c>
      <c r="E24" s="142">
        <v>27</v>
      </c>
      <c r="F24" s="142">
        <v>2</v>
      </c>
      <c r="G24" s="142">
        <v>34</v>
      </c>
      <c r="H24" s="142">
        <v>11</v>
      </c>
      <c r="I24" s="142">
        <v>532</v>
      </c>
      <c r="J24" s="142">
        <v>79</v>
      </c>
      <c r="K24" s="142">
        <v>0</v>
      </c>
      <c r="L24" s="142">
        <v>0</v>
      </c>
      <c r="M24" s="232">
        <f t="shared" si="0"/>
        <v>0</v>
      </c>
      <c r="N24" s="232">
        <f t="shared" si="1"/>
        <v>-1</v>
      </c>
      <c r="O24" s="153"/>
      <c r="P24" s="153"/>
      <c r="Q24" s="153"/>
      <c r="R24" s="153"/>
      <c r="S24" s="153"/>
    </row>
    <row r="25" spans="1:19" ht="12.75">
      <c r="A25" s="141">
        <v>19</v>
      </c>
      <c r="B25" s="142" t="s">
        <v>123</v>
      </c>
      <c r="C25" s="232">
        <f>'TABLE-10'!M25</f>
        <v>0</v>
      </c>
      <c r="D25" s="232">
        <f>'TABLE-10'!N25</f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232">
        <f t="shared" si="0"/>
        <v>0</v>
      </c>
      <c r="N25" s="232">
        <f t="shared" si="1"/>
        <v>0</v>
      </c>
      <c r="O25" s="153"/>
      <c r="P25" s="153"/>
      <c r="Q25" s="153"/>
      <c r="R25" s="153"/>
      <c r="S25" s="153"/>
    </row>
    <row r="26" spans="1:19" s="409" customFormat="1" ht="14.25">
      <c r="A26" s="400"/>
      <c r="B26" s="401" t="s">
        <v>221</v>
      </c>
      <c r="C26" s="239">
        <f>SUM(C7:C25)</f>
        <v>398124</v>
      </c>
      <c r="D26" s="239">
        <f>SUM(D7:D25)</f>
        <v>76677</v>
      </c>
      <c r="E26" s="401">
        <f aca="true" t="shared" si="2" ref="E26:N26">SUM(E7:E25)</f>
        <v>55919</v>
      </c>
      <c r="F26" s="401">
        <f t="shared" si="2"/>
        <v>20698</v>
      </c>
      <c r="G26" s="401">
        <f t="shared" si="2"/>
        <v>98197</v>
      </c>
      <c r="H26" s="401">
        <f t="shared" si="2"/>
        <v>17895</v>
      </c>
      <c r="I26" s="401">
        <f t="shared" si="2"/>
        <v>107452</v>
      </c>
      <c r="J26" s="401">
        <f t="shared" si="2"/>
        <v>16608</v>
      </c>
      <c r="K26" s="401">
        <f t="shared" si="2"/>
        <v>96200</v>
      </c>
      <c r="L26" s="401">
        <f t="shared" si="2"/>
        <v>11937</v>
      </c>
      <c r="M26" s="239">
        <f t="shared" si="2"/>
        <v>40356</v>
      </c>
      <c r="N26" s="239">
        <f t="shared" si="2"/>
        <v>9539</v>
      </c>
      <c r="O26" s="454"/>
      <c r="P26" s="454"/>
      <c r="Q26" s="454"/>
      <c r="R26" s="454"/>
      <c r="S26" s="454"/>
    </row>
    <row r="27" spans="1:19" ht="12.75">
      <c r="A27" s="141">
        <v>20</v>
      </c>
      <c r="B27" s="142" t="s">
        <v>23</v>
      </c>
      <c r="C27" s="232">
        <f>'TABLE-10'!M27</f>
        <v>87</v>
      </c>
      <c r="D27" s="232">
        <f>'TABLE-10'!N27</f>
        <v>38</v>
      </c>
      <c r="E27" s="142">
        <v>0</v>
      </c>
      <c r="F27" s="142">
        <v>0</v>
      </c>
      <c r="G27" s="142">
        <v>39</v>
      </c>
      <c r="H27" s="142">
        <v>25</v>
      </c>
      <c r="I27" s="142">
        <v>0</v>
      </c>
      <c r="J27" s="142">
        <v>0</v>
      </c>
      <c r="K27" s="142">
        <v>0</v>
      </c>
      <c r="L27" s="142">
        <v>0</v>
      </c>
      <c r="M27" s="232">
        <f t="shared" si="0"/>
        <v>48</v>
      </c>
      <c r="N27" s="232">
        <f t="shared" si="1"/>
        <v>13</v>
      </c>
      <c r="O27" s="153"/>
      <c r="P27" s="153"/>
      <c r="Q27" s="153"/>
      <c r="R27" s="153"/>
      <c r="S27" s="153"/>
    </row>
    <row r="28" spans="1:19" ht="12.75">
      <c r="A28" s="141">
        <v>21</v>
      </c>
      <c r="B28" s="142" t="s">
        <v>256</v>
      </c>
      <c r="C28" s="232">
        <f>'TABLE-10'!M28</f>
        <v>123</v>
      </c>
      <c r="D28" s="232">
        <f>'TABLE-10'!N28</f>
        <v>53</v>
      </c>
      <c r="E28" s="142">
        <v>1</v>
      </c>
      <c r="F28" s="142">
        <v>3</v>
      </c>
      <c r="G28" s="142">
        <v>0</v>
      </c>
      <c r="H28" s="142">
        <v>0</v>
      </c>
      <c r="I28" s="142">
        <v>50</v>
      </c>
      <c r="J28" s="142">
        <v>26</v>
      </c>
      <c r="K28" s="142">
        <v>0</v>
      </c>
      <c r="L28" s="142">
        <v>0</v>
      </c>
      <c r="M28" s="232">
        <f t="shared" si="0"/>
        <v>72</v>
      </c>
      <c r="N28" s="232">
        <f t="shared" si="1"/>
        <v>24</v>
      </c>
      <c r="O28" s="153">
        <f>45.18-18.83</f>
        <v>26.35</v>
      </c>
      <c r="P28" s="153"/>
      <c r="Q28" s="153"/>
      <c r="R28" s="153"/>
      <c r="S28" s="153"/>
    </row>
    <row r="29" spans="1:19" ht="12.75">
      <c r="A29" s="141">
        <v>22</v>
      </c>
      <c r="B29" s="142" t="s">
        <v>166</v>
      </c>
      <c r="C29" s="232">
        <f>'TABLE-10'!M29</f>
        <v>414</v>
      </c>
      <c r="D29" s="232">
        <f>'TABLE-10'!N29</f>
        <v>179</v>
      </c>
      <c r="E29" s="142">
        <v>82</v>
      </c>
      <c r="F29" s="142">
        <v>23</v>
      </c>
      <c r="G29" s="142">
        <v>76</v>
      </c>
      <c r="H29" s="142">
        <v>41</v>
      </c>
      <c r="I29" s="142">
        <v>126</v>
      </c>
      <c r="J29" s="142">
        <v>75</v>
      </c>
      <c r="K29" s="142">
        <v>12</v>
      </c>
      <c r="L29" s="142">
        <v>11</v>
      </c>
      <c r="M29" s="232">
        <f t="shared" si="0"/>
        <v>118</v>
      </c>
      <c r="N29" s="232">
        <f t="shared" si="1"/>
        <v>29</v>
      </c>
      <c r="O29" s="153"/>
      <c r="P29" s="153"/>
      <c r="Q29" s="153"/>
      <c r="R29" s="153"/>
      <c r="S29" s="153"/>
    </row>
    <row r="30" spans="1:19" ht="12.75">
      <c r="A30" s="141">
        <v>23</v>
      </c>
      <c r="B30" s="142" t="s">
        <v>24</v>
      </c>
      <c r="C30" s="232">
        <f>'TABLE-10'!M30</f>
        <v>421</v>
      </c>
      <c r="D30" s="232">
        <f>'TABLE-10'!N30</f>
        <v>61</v>
      </c>
      <c r="E30" s="142">
        <v>2</v>
      </c>
      <c r="F30" s="142">
        <v>1</v>
      </c>
      <c r="G30" s="142">
        <v>0</v>
      </c>
      <c r="H30" s="142">
        <v>0</v>
      </c>
      <c r="I30" s="142">
        <v>0</v>
      </c>
      <c r="J30" s="142">
        <v>0</v>
      </c>
      <c r="K30" s="142">
        <v>419</v>
      </c>
      <c r="L30" s="142">
        <v>60</v>
      </c>
      <c r="M30" s="232">
        <f t="shared" si="0"/>
        <v>0</v>
      </c>
      <c r="N30" s="232">
        <f t="shared" si="1"/>
        <v>0</v>
      </c>
      <c r="O30" s="153"/>
      <c r="P30" s="153"/>
      <c r="Q30" s="153"/>
      <c r="R30" s="153"/>
      <c r="S30" s="153"/>
    </row>
    <row r="31" spans="1:19" ht="12.75">
      <c r="A31" s="141">
        <v>24</v>
      </c>
      <c r="B31" s="142" t="s">
        <v>22</v>
      </c>
      <c r="C31" s="232">
        <f>'TABLE-10'!M31</f>
        <v>72</v>
      </c>
      <c r="D31" s="232">
        <f>'TABLE-10'!N31</f>
        <v>19</v>
      </c>
      <c r="E31" s="142">
        <v>29</v>
      </c>
      <c r="F31" s="142">
        <v>10</v>
      </c>
      <c r="G31" s="142">
        <v>23</v>
      </c>
      <c r="H31" s="142">
        <v>4</v>
      </c>
      <c r="I31" s="142">
        <v>18</v>
      </c>
      <c r="J31" s="142">
        <v>4</v>
      </c>
      <c r="K31" s="142">
        <v>0</v>
      </c>
      <c r="L31" s="142">
        <v>0</v>
      </c>
      <c r="M31" s="232">
        <f t="shared" si="0"/>
        <v>2</v>
      </c>
      <c r="N31" s="232">
        <f t="shared" si="1"/>
        <v>1</v>
      </c>
      <c r="O31" s="153"/>
      <c r="P31" s="153"/>
      <c r="Q31" s="153"/>
      <c r="R31" s="153"/>
      <c r="S31" s="153"/>
    </row>
    <row r="32" spans="1:19" ht="12.75">
      <c r="A32" s="141">
        <v>25</v>
      </c>
      <c r="B32" s="142" t="s">
        <v>139</v>
      </c>
      <c r="C32" s="232">
        <f>'TABLE-10'!M32</f>
        <v>1078</v>
      </c>
      <c r="D32" s="232">
        <f>'TABLE-10'!N32</f>
        <v>452</v>
      </c>
      <c r="E32" s="142">
        <v>81</v>
      </c>
      <c r="F32" s="142">
        <v>199</v>
      </c>
      <c r="G32" s="142">
        <v>334</v>
      </c>
      <c r="H32" s="142">
        <v>135</v>
      </c>
      <c r="I32" s="142">
        <v>82</v>
      </c>
      <c r="J32" s="142">
        <v>41</v>
      </c>
      <c r="K32" s="142">
        <v>443</v>
      </c>
      <c r="L32" s="142">
        <v>63</v>
      </c>
      <c r="M32" s="232">
        <f t="shared" si="0"/>
        <v>138</v>
      </c>
      <c r="N32" s="232">
        <f t="shared" si="1"/>
        <v>14</v>
      </c>
      <c r="O32" s="153"/>
      <c r="P32" s="153"/>
      <c r="Q32" s="153"/>
      <c r="R32" s="153"/>
      <c r="S32" s="153"/>
    </row>
    <row r="33" spans="1:19" ht="12.75">
      <c r="A33" s="141">
        <v>26</v>
      </c>
      <c r="B33" s="142" t="s">
        <v>18</v>
      </c>
      <c r="C33" s="232">
        <f>'TABLE-10'!M33</f>
        <v>185388</v>
      </c>
      <c r="D33" s="232">
        <f>'TABLE-10'!N33</f>
        <v>44446</v>
      </c>
      <c r="E33" s="142">
        <v>47175</v>
      </c>
      <c r="F33" s="142">
        <v>10128</v>
      </c>
      <c r="G33" s="142">
        <v>49160</v>
      </c>
      <c r="H33" s="142">
        <v>15014</v>
      </c>
      <c r="I33" s="142">
        <v>41941</v>
      </c>
      <c r="J33" s="142">
        <v>9941</v>
      </c>
      <c r="K33" s="142">
        <v>39129</v>
      </c>
      <c r="L33" s="142">
        <v>9184</v>
      </c>
      <c r="M33" s="232">
        <f t="shared" si="0"/>
        <v>7983</v>
      </c>
      <c r="N33" s="232">
        <f t="shared" si="1"/>
        <v>179</v>
      </c>
      <c r="O33" s="153"/>
      <c r="P33" s="153"/>
      <c r="Q33" s="153"/>
      <c r="R33" s="153"/>
      <c r="S33" s="153"/>
    </row>
    <row r="34" spans="1:19" ht="12.75">
      <c r="A34" s="141">
        <v>27</v>
      </c>
      <c r="B34" s="142" t="s">
        <v>102</v>
      </c>
      <c r="C34" s="232">
        <f>'TABLE-10'!M34</f>
        <v>87302</v>
      </c>
      <c r="D34" s="232">
        <f>'TABLE-10'!N34</f>
        <v>22410</v>
      </c>
      <c r="E34" s="142">
        <v>14797</v>
      </c>
      <c r="F34" s="142">
        <v>3548</v>
      </c>
      <c r="G34" s="142">
        <v>23228</v>
      </c>
      <c r="H34" s="142">
        <v>4990</v>
      </c>
      <c r="I34" s="142">
        <v>36024</v>
      </c>
      <c r="J34" s="142">
        <v>7132</v>
      </c>
      <c r="K34" s="142">
        <v>8210</v>
      </c>
      <c r="L34" s="142">
        <v>1674</v>
      </c>
      <c r="M34" s="232">
        <f t="shared" si="0"/>
        <v>5043</v>
      </c>
      <c r="N34" s="232">
        <f t="shared" si="1"/>
        <v>5066</v>
      </c>
      <c r="O34" s="153"/>
      <c r="P34" s="153"/>
      <c r="Q34" s="153"/>
      <c r="R34" s="153"/>
      <c r="S34" s="153"/>
    </row>
    <row r="35" spans="1:19" s="409" customFormat="1" ht="14.25">
      <c r="A35" s="400"/>
      <c r="B35" s="401" t="s">
        <v>223</v>
      </c>
      <c r="C35" s="239">
        <f>SUM(C27:C34)</f>
        <v>274885</v>
      </c>
      <c r="D35" s="239">
        <f>SUM(D27:D34)</f>
        <v>67658</v>
      </c>
      <c r="E35" s="401">
        <f aca="true" t="shared" si="3" ref="E35:N35">SUM(E27:E34)</f>
        <v>62167</v>
      </c>
      <c r="F35" s="401">
        <f t="shared" si="3"/>
        <v>13912</v>
      </c>
      <c r="G35" s="401">
        <f t="shared" si="3"/>
        <v>72860</v>
      </c>
      <c r="H35" s="401">
        <f t="shared" si="3"/>
        <v>20209</v>
      </c>
      <c r="I35" s="401">
        <f t="shared" si="3"/>
        <v>78241</v>
      </c>
      <c r="J35" s="401">
        <f t="shared" si="3"/>
        <v>17219</v>
      </c>
      <c r="K35" s="401">
        <f t="shared" si="3"/>
        <v>48213</v>
      </c>
      <c r="L35" s="401">
        <f t="shared" si="3"/>
        <v>10992</v>
      </c>
      <c r="M35" s="239">
        <f t="shared" si="3"/>
        <v>13404</v>
      </c>
      <c r="N35" s="239">
        <f t="shared" si="3"/>
        <v>5326</v>
      </c>
      <c r="O35" s="454"/>
      <c r="P35" s="454"/>
      <c r="Q35" s="454"/>
      <c r="R35" s="454"/>
      <c r="S35" s="454"/>
    </row>
    <row r="36" spans="1:19" ht="12.75">
      <c r="A36" s="141">
        <v>28</v>
      </c>
      <c r="B36" s="142" t="s">
        <v>160</v>
      </c>
      <c r="C36" s="232">
        <f>'TABLE-10'!M36</f>
        <v>1412</v>
      </c>
      <c r="D36" s="232">
        <f>'TABLE-10'!N36</f>
        <v>201</v>
      </c>
      <c r="E36" s="142">
        <v>49</v>
      </c>
      <c r="F36" s="142">
        <v>19</v>
      </c>
      <c r="G36" s="142">
        <v>0</v>
      </c>
      <c r="H36" s="142">
        <v>0</v>
      </c>
      <c r="I36" s="142">
        <v>0</v>
      </c>
      <c r="J36" s="142">
        <v>0</v>
      </c>
      <c r="K36" s="142">
        <v>1362</v>
      </c>
      <c r="L36" s="142">
        <v>175</v>
      </c>
      <c r="M36" s="232">
        <f t="shared" si="0"/>
        <v>1</v>
      </c>
      <c r="N36" s="232">
        <f t="shared" si="1"/>
        <v>7</v>
      </c>
      <c r="O36" s="153"/>
      <c r="P36" s="153"/>
      <c r="Q36" s="153"/>
      <c r="R36" s="153"/>
      <c r="S36" s="153"/>
    </row>
    <row r="37" spans="1:19" ht="12.75">
      <c r="A37" s="141">
        <v>29</v>
      </c>
      <c r="B37" s="142" t="s">
        <v>262</v>
      </c>
      <c r="C37" s="232">
        <f>'TABLE-10'!M37</f>
        <v>0</v>
      </c>
      <c r="D37" s="232">
        <f>'TABLE-10'!N37</f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232">
        <f t="shared" si="0"/>
        <v>0</v>
      </c>
      <c r="N37" s="232">
        <f t="shared" si="1"/>
        <v>0</v>
      </c>
      <c r="O37" s="153"/>
      <c r="P37" s="153"/>
      <c r="Q37" s="153"/>
      <c r="R37" s="153"/>
      <c r="S37" s="153"/>
    </row>
    <row r="38" spans="1:19" ht="12.75">
      <c r="A38" s="141">
        <v>30</v>
      </c>
      <c r="B38" s="142" t="s">
        <v>227</v>
      </c>
      <c r="C38" s="232">
        <f>'TABLE-10'!M38</f>
        <v>0</v>
      </c>
      <c r="D38" s="232">
        <f>'TABLE-10'!N38</f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232">
        <f t="shared" si="0"/>
        <v>0</v>
      </c>
      <c r="N38" s="232">
        <f t="shared" si="1"/>
        <v>0</v>
      </c>
      <c r="O38" s="153"/>
      <c r="P38" s="153"/>
      <c r="Q38" s="153"/>
      <c r="R38" s="153"/>
      <c r="S38" s="153"/>
    </row>
    <row r="39" spans="1:19" ht="12.75">
      <c r="A39" s="141">
        <v>31</v>
      </c>
      <c r="B39" s="142" t="s">
        <v>214</v>
      </c>
      <c r="C39" s="232">
        <f>'TABLE-10'!M39</f>
        <v>0</v>
      </c>
      <c r="D39" s="232">
        <f>'TABLE-10'!N39</f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232">
        <f t="shared" si="0"/>
        <v>0</v>
      </c>
      <c r="N39" s="232">
        <f t="shared" si="1"/>
        <v>0</v>
      </c>
      <c r="O39" s="153"/>
      <c r="P39" s="153"/>
      <c r="Q39" s="153"/>
      <c r="R39" s="153"/>
      <c r="S39" s="153"/>
    </row>
    <row r="40" spans="1:19" ht="12.75">
      <c r="A40" s="141">
        <v>32</v>
      </c>
      <c r="B40" s="142" t="s">
        <v>231</v>
      </c>
      <c r="C40" s="232">
        <f>'TABLE-10'!M40</f>
        <v>558</v>
      </c>
      <c r="D40" s="232">
        <f>'TABLE-10'!N40</f>
        <v>502</v>
      </c>
      <c r="E40" s="142">
        <v>0</v>
      </c>
      <c r="F40" s="142">
        <v>0</v>
      </c>
      <c r="G40" s="142">
        <v>22</v>
      </c>
      <c r="H40" s="142">
        <v>11</v>
      </c>
      <c r="I40" s="142">
        <v>92</v>
      </c>
      <c r="J40" s="142">
        <v>53</v>
      </c>
      <c r="K40" s="142">
        <v>38</v>
      </c>
      <c r="L40" s="142">
        <v>26</v>
      </c>
      <c r="M40" s="232">
        <f t="shared" si="0"/>
        <v>406</v>
      </c>
      <c r="N40" s="232">
        <f t="shared" si="1"/>
        <v>412</v>
      </c>
      <c r="O40" s="153"/>
      <c r="P40" s="153"/>
      <c r="Q40" s="153"/>
      <c r="R40" s="153"/>
      <c r="S40" s="153"/>
    </row>
    <row r="41" spans="1:19" ht="12.75">
      <c r="A41" s="141">
        <v>33</v>
      </c>
      <c r="B41" s="142" t="s">
        <v>215</v>
      </c>
      <c r="C41" s="232">
        <f>'TABLE-10'!M41</f>
        <v>0</v>
      </c>
      <c r="D41" s="232">
        <f>'TABLE-10'!N41</f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232">
        <f t="shared" si="0"/>
        <v>0</v>
      </c>
      <c r="N41" s="232">
        <f t="shared" si="1"/>
        <v>0</v>
      </c>
      <c r="O41" s="153"/>
      <c r="P41" s="153"/>
      <c r="Q41" s="153"/>
      <c r="R41" s="153"/>
      <c r="S41" s="153"/>
    </row>
    <row r="42" spans="1:19" ht="12.75">
      <c r="A42" s="141">
        <v>34</v>
      </c>
      <c r="B42" s="142" t="s">
        <v>216</v>
      </c>
      <c r="C42" s="232">
        <f>'TABLE-10'!M42</f>
        <v>6</v>
      </c>
      <c r="D42" s="232">
        <f>'TABLE-10'!N42</f>
        <v>19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232">
        <f t="shared" si="0"/>
        <v>6</v>
      </c>
      <c r="N42" s="232">
        <f t="shared" si="1"/>
        <v>19</v>
      </c>
      <c r="O42" s="153"/>
      <c r="P42" s="153"/>
      <c r="Q42" s="153"/>
      <c r="R42" s="153"/>
      <c r="S42" s="153"/>
    </row>
    <row r="43" spans="1:19" ht="12.75">
      <c r="A43" s="151">
        <v>35</v>
      </c>
      <c r="B43" s="189" t="s">
        <v>358</v>
      </c>
      <c r="C43" s="232">
        <f>'TABLE-10'!M43</f>
        <v>0</v>
      </c>
      <c r="D43" s="232">
        <f>'TABLE-10'!N43</f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232">
        <f t="shared" si="0"/>
        <v>0</v>
      </c>
      <c r="N43" s="232">
        <f t="shared" si="1"/>
        <v>0</v>
      </c>
      <c r="O43" s="153"/>
      <c r="P43" s="153"/>
      <c r="Q43" s="153"/>
      <c r="R43" s="153"/>
      <c r="S43" s="153"/>
    </row>
    <row r="44" spans="1:19" ht="12.75">
      <c r="A44" s="141">
        <v>36</v>
      </c>
      <c r="B44" s="142" t="s">
        <v>234</v>
      </c>
      <c r="C44" s="232">
        <f>'TABLE-10'!M44</f>
        <v>5</v>
      </c>
      <c r="D44" s="232">
        <f>'TABLE-10'!N44</f>
        <v>4</v>
      </c>
      <c r="E44" s="142">
        <v>3</v>
      </c>
      <c r="F44" s="142">
        <v>1</v>
      </c>
      <c r="G44" s="142">
        <v>2</v>
      </c>
      <c r="H44" s="142">
        <v>2</v>
      </c>
      <c r="I44" s="142">
        <v>0</v>
      </c>
      <c r="J44" s="142">
        <v>0</v>
      </c>
      <c r="K44" s="142">
        <v>0</v>
      </c>
      <c r="L44" s="142">
        <v>0</v>
      </c>
      <c r="M44" s="232">
        <f t="shared" si="0"/>
        <v>0</v>
      </c>
      <c r="N44" s="232">
        <f t="shared" si="1"/>
        <v>1</v>
      </c>
      <c r="O44" s="153"/>
      <c r="P44" s="153"/>
      <c r="Q44" s="153"/>
      <c r="R44" s="153"/>
      <c r="S44" s="153"/>
    </row>
    <row r="45" spans="1:19" ht="12.75">
      <c r="A45" s="141">
        <v>37</v>
      </c>
      <c r="B45" s="142" t="s">
        <v>246</v>
      </c>
      <c r="C45" s="232">
        <f>'TABLE-10'!M45</f>
        <v>19</v>
      </c>
      <c r="D45" s="232">
        <f>'TABLE-10'!N45</f>
        <v>11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19</v>
      </c>
      <c r="L45" s="142">
        <v>11</v>
      </c>
      <c r="M45" s="232">
        <f t="shared" si="0"/>
        <v>0</v>
      </c>
      <c r="N45" s="232">
        <f t="shared" si="1"/>
        <v>0</v>
      </c>
      <c r="O45" s="153"/>
      <c r="P45" s="153"/>
      <c r="Q45" s="153"/>
      <c r="R45" s="153"/>
      <c r="S45" s="153"/>
    </row>
    <row r="46" spans="1:19" ht="12.75">
      <c r="A46" s="141">
        <v>38</v>
      </c>
      <c r="B46" s="142" t="s">
        <v>25</v>
      </c>
      <c r="C46" s="232">
        <f>'TABLE-10'!M46</f>
        <v>109</v>
      </c>
      <c r="D46" s="232">
        <f>'TABLE-10'!N46</f>
        <v>123</v>
      </c>
      <c r="E46" s="142">
        <v>4</v>
      </c>
      <c r="F46" s="142">
        <v>18</v>
      </c>
      <c r="G46" s="142">
        <v>5</v>
      </c>
      <c r="H46" s="142">
        <v>2</v>
      </c>
      <c r="I46" s="142">
        <v>0</v>
      </c>
      <c r="J46" s="142">
        <v>0</v>
      </c>
      <c r="K46" s="142">
        <v>100</v>
      </c>
      <c r="L46" s="142">
        <v>103</v>
      </c>
      <c r="M46" s="232">
        <f t="shared" si="0"/>
        <v>0</v>
      </c>
      <c r="N46" s="232">
        <f t="shared" si="1"/>
        <v>0</v>
      </c>
      <c r="O46" s="153"/>
      <c r="P46" s="153"/>
      <c r="Q46" s="153"/>
      <c r="R46" s="153"/>
      <c r="S46" s="153"/>
    </row>
    <row r="47" spans="1:19" ht="12.75">
      <c r="A47" s="141">
        <v>39</v>
      </c>
      <c r="B47" s="142" t="s">
        <v>220</v>
      </c>
      <c r="C47" s="232">
        <f>'TABLE-10'!M47</f>
        <v>0</v>
      </c>
      <c r="D47" s="232">
        <f>'TABLE-10'!N47</f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232">
        <f t="shared" si="0"/>
        <v>0</v>
      </c>
      <c r="N47" s="232">
        <f t="shared" si="1"/>
        <v>0</v>
      </c>
      <c r="O47" s="153"/>
      <c r="P47" s="153"/>
      <c r="Q47" s="153"/>
      <c r="R47" s="153"/>
      <c r="S47" s="153"/>
    </row>
    <row r="48" spans="1:19" ht="12.75">
      <c r="A48" s="141">
        <v>40</v>
      </c>
      <c r="B48" s="142" t="s">
        <v>359</v>
      </c>
      <c r="C48" s="232">
        <f>'TABLE-10'!M48</f>
        <v>0</v>
      </c>
      <c r="D48" s="232">
        <f>'TABLE-10'!N48</f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232">
        <f>C48-E48-G48-I48-K48</f>
        <v>0</v>
      </c>
      <c r="N48" s="232">
        <f>D48-F48-H48-J48-L48</f>
        <v>0</v>
      </c>
      <c r="O48" s="153"/>
      <c r="P48" s="153"/>
      <c r="Q48" s="153"/>
      <c r="R48" s="153"/>
      <c r="S48" s="153"/>
    </row>
    <row r="49" spans="1:19" ht="12.75">
      <c r="A49" s="141">
        <v>41</v>
      </c>
      <c r="B49" s="142" t="s">
        <v>447</v>
      </c>
      <c r="C49" s="232">
        <f>'TABLE-10'!M49</f>
        <v>120</v>
      </c>
      <c r="D49" s="232">
        <f>'TABLE-10'!N49</f>
        <v>309</v>
      </c>
      <c r="E49" s="142">
        <v>77</v>
      </c>
      <c r="F49" s="142">
        <v>157</v>
      </c>
      <c r="G49" s="142">
        <v>30</v>
      </c>
      <c r="H49" s="142">
        <v>121</v>
      </c>
      <c r="I49" s="142">
        <v>0</v>
      </c>
      <c r="J49" s="142">
        <v>0</v>
      </c>
      <c r="K49" s="142">
        <v>0</v>
      </c>
      <c r="L49" s="142">
        <v>0</v>
      </c>
      <c r="M49" s="232">
        <f t="shared" si="0"/>
        <v>13</v>
      </c>
      <c r="N49" s="232">
        <f t="shared" si="1"/>
        <v>31</v>
      </c>
      <c r="O49" s="153"/>
      <c r="P49" s="153"/>
      <c r="Q49" s="153"/>
      <c r="R49" s="153"/>
      <c r="S49" s="153"/>
    </row>
    <row r="50" spans="1:19" s="409" customFormat="1" ht="14.25">
      <c r="A50" s="400"/>
      <c r="B50" s="401" t="s">
        <v>222</v>
      </c>
      <c r="C50" s="239">
        <f aca="true" t="shared" si="4" ref="C50:N50">SUM(C36:C49)</f>
        <v>2229</v>
      </c>
      <c r="D50" s="239">
        <f t="shared" si="4"/>
        <v>1169</v>
      </c>
      <c r="E50" s="401">
        <f t="shared" si="4"/>
        <v>133</v>
      </c>
      <c r="F50" s="401">
        <f t="shared" si="4"/>
        <v>195</v>
      </c>
      <c r="G50" s="401">
        <f t="shared" si="4"/>
        <v>59</v>
      </c>
      <c r="H50" s="401">
        <f t="shared" si="4"/>
        <v>136</v>
      </c>
      <c r="I50" s="401">
        <f t="shared" si="4"/>
        <v>92</v>
      </c>
      <c r="J50" s="401">
        <f t="shared" si="4"/>
        <v>53</v>
      </c>
      <c r="K50" s="401">
        <f t="shared" si="4"/>
        <v>1519</v>
      </c>
      <c r="L50" s="401">
        <f t="shared" si="4"/>
        <v>315</v>
      </c>
      <c r="M50" s="239">
        <f t="shared" si="4"/>
        <v>426</v>
      </c>
      <c r="N50" s="239">
        <f t="shared" si="4"/>
        <v>470</v>
      </c>
      <c r="O50" s="454"/>
      <c r="P50" s="454"/>
      <c r="Q50" s="454"/>
      <c r="R50" s="454"/>
      <c r="S50" s="454"/>
    </row>
    <row r="51" spans="1:19" s="409" customFormat="1" ht="14.25">
      <c r="A51" s="400"/>
      <c r="B51" s="403" t="s">
        <v>121</v>
      </c>
      <c r="C51" s="239">
        <f aca="true" t="shared" si="5" ref="C51:N51">C26+C35+C50</f>
        <v>675238</v>
      </c>
      <c r="D51" s="239">
        <f t="shared" si="5"/>
        <v>145504</v>
      </c>
      <c r="E51" s="401">
        <f t="shared" si="5"/>
        <v>118219</v>
      </c>
      <c r="F51" s="401">
        <f t="shared" si="5"/>
        <v>34805</v>
      </c>
      <c r="G51" s="401">
        <f t="shared" si="5"/>
        <v>171116</v>
      </c>
      <c r="H51" s="401">
        <f t="shared" si="5"/>
        <v>38240</v>
      </c>
      <c r="I51" s="401">
        <f t="shared" si="5"/>
        <v>185785</v>
      </c>
      <c r="J51" s="401">
        <f t="shared" si="5"/>
        <v>33880</v>
      </c>
      <c r="K51" s="401">
        <f t="shared" si="5"/>
        <v>145932</v>
      </c>
      <c r="L51" s="401">
        <f t="shared" si="5"/>
        <v>23244</v>
      </c>
      <c r="M51" s="239">
        <f t="shared" si="5"/>
        <v>54186</v>
      </c>
      <c r="N51" s="239">
        <f t="shared" si="5"/>
        <v>15335</v>
      </c>
      <c r="P51" s="452"/>
      <c r="Q51" s="454"/>
      <c r="R51" s="454"/>
      <c r="S51" s="454"/>
    </row>
    <row r="52" spans="1:14" ht="18" customHeight="1">
      <c r="A52" s="146"/>
      <c r="B52" s="146"/>
      <c r="C52" s="317"/>
      <c r="D52" s="317"/>
      <c r="E52" s="188"/>
      <c r="F52" s="188"/>
      <c r="G52" s="188"/>
      <c r="H52" s="188"/>
      <c r="I52" s="188"/>
      <c r="J52" s="188"/>
      <c r="K52" s="188"/>
      <c r="L52" s="188"/>
      <c r="M52" s="315"/>
      <c r="N52" s="315"/>
    </row>
    <row r="53" spans="1:14" ht="18" customHeight="1">
      <c r="A53" s="145"/>
      <c r="B53" s="145"/>
      <c r="C53" s="317"/>
      <c r="D53" s="233"/>
      <c r="E53" s="188"/>
      <c r="F53" s="188"/>
      <c r="G53" s="188"/>
      <c r="H53" s="188"/>
      <c r="I53" s="347"/>
      <c r="J53" s="188"/>
      <c r="K53" s="188"/>
      <c r="L53" s="188"/>
      <c r="M53" s="233"/>
      <c r="N53" s="233"/>
    </row>
    <row r="54" spans="1:14" ht="15" customHeight="1">
      <c r="A54" s="145"/>
      <c r="B54" s="145"/>
      <c r="C54" s="317"/>
      <c r="D54" s="233"/>
      <c r="E54" s="188"/>
      <c r="F54" s="188"/>
      <c r="G54" s="347"/>
      <c r="H54" s="347"/>
      <c r="I54" s="347"/>
      <c r="J54" s="188"/>
      <c r="K54" s="188"/>
      <c r="L54" s="188"/>
      <c r="M54" s="315"/>
      <c r="N54" s="315"/>
    </row>
    <row r="55" spans="1:14" ht="12.75" customHeight="1">
      <c r="A55" s="427" t="s">
        <v>4</v>
      </c>
      <c r="B55" s="427" t="s">
        <v>5</v>
      </c>
      <c r="C55" s="727" t="s">
        <v>186</v>
      </c>
      <c r="D55" s="728"/>
      <c r="E55" s="669" t="s">
        <v>185</v>
      </c>
      <c r="F55" s="670"/>
      <c r="G55" s="670"/>
      <c r="H55" s="670"/>
      <c r="I55" s="670"/>
      <c r="J55" s="670"/>
      <c r="K55" s="670"/>
      <c r="L55" s="670"/>
      <c r="M55" s="670"/>
      <c r="N55" s="671"/>
    </row>
    <row r="56" spans="1:14" ht="12.75">
      <c r="A56" s="406" t="s">
        <v>6</v>
      </c>
      <c r="B56" s="406"/>
      <c r="C56" s="731"/>
      <c r="D56" s="732"/>
      <c r="E56" s="428" t="s">
        <v>125</v>
      </c>
      <c r="F56" s="430"/>
      <c r="G56" s="428" t="s">
        <v>127</v>
      </c>
      <c r="H56" s="430"/>
      <c r="I56" s="428" t="s">
        <v>126</v>
      </c>
      <c r="J56" s="430"/>
      <c r="K56" s="428" t="s">
        <v>178</v>
      </c>
      <c r="L56" s="430"/>
      <c r="M56" s="321" t="s">
        <v>179</v>
      </c>
      <c r="N56" s="324"/>
    </row>
    <row r="57" spans="1:14" ht="12.75">
      <c r="A57" s="407"/>
      <c r="B57" s="407"/>
      <c r="C57" s="320" t="s">
        <v>54</v>
      </c>
      <c r="D57" s="320" t="s">
        <v>61</v>
      </c>
      <c r="E57" s="433" t="s">
        <v>54</v>
      </c>
      <c r="F57" s="433" t="s">
        <v>61</v>
      </c>
      <c r="G57" s="433" t="s">
        <v>54</v>
      </c>
      <c r="H57" s="433" t="s">
        <v>61</v>
      </c>
      <c r="I57" s="433" t="s">
        <v>54</v>
      </c>
      <c r="J57" s="433" t="s">
        <v>61</v>
      </c>
      <c r="K57" s="433" t="s">
        <v>54</v>
      </c>
      <c r="L57" s="433" t="s">
        <v>61</v>
      </c>
      <c r="M57" s="320" t="s">
        <v>54</v>
      </c>
      <c r="N57" s="320" t="s">
        <v>61</v>
      </c>
    </row>
    <row r="58" spans="1:19" ht="15" customHeight="1">
      <c r="A58" s="141">
        <v>42</v>
      </c>
      <c r="B58" s="142" t="s">
        <v>263</v>
      </c>
      <c r="C58" s="232">
        <f>'TABLE-10'!M58</f>
        <v>13284</v>
      </c>
      <c r="D58" s="232">
        <f>'TABLE-10'!N58</f>
        <v>1941</v>
      </c>
      <c r="E58" s="142">
        <v>752</v>
      </c>
      <c r="F58" s="142">
        <v>435</v>
      </c>
      <c r="G58" s="142">
        <v>6525</v>
      </c>
      <c r="H58" s="142">
        <v>1038</v>
      </c>
      <c r="I58" s="142">
        <v>3625</v>
      </c>
      <c r="J58" s="142">
        <v>290</v>
      </c>
      <c r="K58" s="142">
        <v>2195</v>
      </c>
      <c r="L58" s="142">
        <v>163</v>
      </c>
      <c r="M58" s="232">
        <f aca="true" t="shared" si="6" ref="M58:N67">C58-E58-G58-I58-K58</f>
        <v>187</v>
      </c>
      <c r="N58" s="232">
        <f t="shared" si="6"/>
        <v>15</v>
      </c>
      <c r="O58" s="153"/>
      <c r="Q58" s="153"/>
      <c r="R58" s="153"/>
      <c r="S58" s="153"/>
    </row>
    <row r="59" spans="1:19" ht="15" customHeight="1">
      <c r="A59" s="141">
        <v>43</v>
      </c>
      <c r="B59" s="142" t="s">
        <v>77</v>
      </c>
      <c r="C59" s="232">
        <f>'TABLE-10'!M59</f>
        <v>21423</v>
      </c>
      <c r="D59" s="232">
        <f>'TABLE-10'!N59</f>
        <v>1074</v>
      </c>
      <c r="E59" s="142">
        <v>287</v>
      </c>
      <c r="F59" s="142">
        <v>127</v>
      </c>
      <c r="G59" s="142">
        <v>710</v>
      </c>
      <c r="H59" s="142">
        <v>200</v>
      </c>
      <c r="I59" s="142">
        <v>2155</v>
      </c>
      <c r="J59" s="142">
        <v>235</v>
      </c>
      <c r="K59" s="142">
        <v>18271</v>
      </c>
      <c r="L59" s="142">
        <v>512</v>
      </c>
      <c r="M59" s="232">
        <f t="shared" si="6"/>
        <v>0</v>
      </c>
      <c r="N59" s="232">
        <f t="shared" si="6"/>
        <v>0</v>
      </c>
      <c r="O59" s="153"/>
      <c r="Q59" s="153"/>
      <c r="R59" s="153"/>
      <c r="S59" s="153"/>
    </row>
    <row r="60" spans="1:19" ht="15" customHeight="1">
      <c r="A60" s="141">
        <v>44</v>
      </c>
      <c r="B60" s="142" t="s">
        <v>264</v>
      </c>
      <c r="C60" s="232">
        <f>'TABLE-10'!M60</f>
        <v>67328</v>
      </c>
      <c r="D60" s="232">
        <f>'TABLE-10'!N60</f>
        <v>4042</v>
      </c>
      <c r="E60" s="142">
        <v>3713</v>
      </c>
      <c r="F60" s="142">
        <v>511</v>
      </c>
      <c r="G60" s="142">
        <v>13194</v>
      </c>
      <c r="H60" s="142">
        <v>699</v>
      </c>
      <c r="I60" s="142">
        <v>6798</v>
      </c>
      <c r="J60" s="142">
        <v>682</v>
      </c>
      <c r="K60" s="142">
        <v>23322</v>
      </c>
      <c r="L60" s="142">
        <v>1665</v>
      </c>
      <c r="M60" s="232">
        <f t="shared" si="6"/>
        <v>20301</v>
      </c>
      <c r="N60" s="232">
        <f t="shared" si="6"/>
        <v>485</v>
      </c>
      <c r="O60" s="153"/>
      <c r="Q60" s="153"/>
      <c r="R60" s="153"/>
      <c r="S60" s="153"/>
    </row>
    <row r="61" spans="1:19" ht="15" customHeight="1">
      <c r="A61" s="141">
        <v>45</v>
      </c>
      <c r="B61" s="142" t="s">
        <v>29</v>
      </c>
      <c r="C61" s="232">
        <f>'TABLE-10'!M61</f>
        <v>9821</v>
      </c>
      <c r="D61" s="232">
        <f>'TABLE-10'!N61</f>
        <v>593</v>
      </c>
      <c r="E61" s="142">
        <v>0</v>
      </c>
      <c r="F61" s="142">
        <v>0</v>
      </c>
      <c r="G61" s="142">
        <v>21</v>
      </c>
      <c r="H61" s="142">
        <v>54</v>
      </c>
      <c r="I61" s="142">
        <v>20</v>
      </c>
      <c r="J61" s="142">
        <v>16</v>
      </c>
      <c r="K61" s="142">
        <v>8522</v>
      </c>
      <c r="L61" s="142">
        <v>521</v>
      </c>
      <c r="M61" s="232">
        <f t="shared" si="6"/>
        <v>1258</v>
      </c>
      <c r="N61" s="232">
        <f t="shared" si="6"/>
        <v>2</v>
      </c>
      <c r="O61" s="153"/>
      <c r="Q61" s="153"/>
      <c r="R61" s="153"/>
      <c r="S61" s="153"/>
    </row>
    <row r="62" spans="1:19" ht="15" customHeight="1">
      <c r="A62" s="141">
        <v>46</v>
      </c>
      <c r="B62" s="142" t="s">
        <v>230</v>
      </c>
      <c r="C62" s="232">
        <f>'TABLE-10'!M62</f>
        <v>54176</v>
      </c>
      <c r="D62" s="232">
        <f>'TABLE-10'!N62</f>
        <v>3389</v>
      </c>
      <c r="E62" s="142">
        <v>1149</v>
      </c>
      <c r="F62" s="142">
        <v>390</v>
      </c>
      <c r="G62" s="142">
        <v>4423</v>
      </c>
      <c r="H62" s="142">
        <v>415</v>
      </c>
      <c r="I62" s="142">
        <v>22086</v>
      </c>
      <c r="J62" s="142">
        <v>1020</v>
      </c>
      <c r="K62" s="142">
        <v>12789</v>
      </c>
      <c r="L62" s="142">
        <v>512</v>
      </c>
      <c r="M62" s="232">
        <f t="shared" si="6"/>
        <v>13729</v>
      </c>
      <c r="N62" s="232">
        <f t="shared" si="6"/>
        <v>1052</v>
      </c>
      <c r="O62" s="153"/>
      <c r="Q62" s="153"/>
      <c r="R62" s="153"/>
      <c r="S62" s="153"/>
    </row>
    <row r="63" spans="1:19" ht="15" customHeight="1">
      <c r="A63" s="141">
        <v>47</v>
      </c>
      <c r="B63" s="142" t="s">
        <v>30</v>
      </c>
      <c r="C63" s="232">
        <f>'TABLE-10'!M63</f>
        <v>9011</v>
      </c>
      <c r="D63" s="232">
        <f>'TABLE-10'!N63</f>
        <v>585</v>
      </c>
      <c r="E63" s="142">
        <v>167</v>
      </c>
      <c r="F63" s="142">
        <v>68</v>
      </c>
      <c r="G63" s="142">
        <v>267</v>
      </c>
      <c r="H63" s="142">
        <v>48</v>
      </c>
      <c r="I63" s="142">
        <v>4167</v>
      </c>
      <c r="J63" s="142">
        <v>230</v>
      </c>
      <c r="K63" s="142">
        <v>4360</v>
      </c>
      <c r="L63" s="142">
        <v>237</v>
      </c>
      <c r="M63" s="232">
        <f t="shared" si="6"/>
        <v>50</v>
      </c>
      <c r="N63" s="232">
        <f t="shared" si="6"/>
        <v>2</v>
      </c>
      <c r="O63" s="153"/>
      <c r="Q63" s="153"/>
      <c r="R63" s="153"/>
      <c r="S63" s="153"/>
    </row>
    <row r="64" spans="1:19" ht="15" customHeight="1">
      <c r="A64" s="141">
        <v>48</v>
      </c>
      <c r="B64" s="142" t="s">
        <v>28</v>
      </c>
      <c r="C64" s="232">
        <f>'TABLE-10'!M64</f>
        <v>28280</v>
      </c>
      <c r="D64" s="232">
        <f>'TABLE-10'!N64</f>
        <v>2518</v>
      </c>
      <c r="E64" s="142">
        <v>1467</v>
      </c>
      <c r="F64" s="142">
        <v>275</v>
      </c>
      <c r="G64" s="142">
        <v>3504</v>
      </c>
      <c r="H64" s="142">
        <v>435</v>
      </c>
      <c r="I64" s="142">
        <v>7115</v>
      </c>
      <c r="J64" s="142">
        <v>636</v>
      </c>
      <c r="K64" s="142">
        <v>16194</v>
      </c>
      <c r="L64" s="142">
        <v>1171</v>
      </c>
      <c r="M64" s="232">
        <f t="shared" si="6"/>
        <v>0</v>
      </c>
      <c r="N64" s="232">
        <f t="shared" si="6"/>
        <v>1</v>
      </c>
      <c r="O64" s="153"/>
      <c r="Q64" s="153"/>
      <c r="R64" s="153"/>
      <c r="S64" s="153"/>
    </row>
    <row r="65" spans="1:19" ht="15" customHeight="1">
      <c r="A65" s="141">
        <v>49</v>
      </c>
      <c r="B65" s="142" t="s">
        <v>265</v>
      </c>
      <c r="C65" s="232">
        <f>'TABLE-10'!M65</f>
        <v>23554</v>
      </c>
      <c r="D65" s="232">
        <f>'TABLE-10'!N65</f>
        <v>5642</v>
      </c>
      <c r="E65" s="142">
        <v>8604</v>
      </c>
      <c r="F65" s="142">
        <v>3303</v>
      </c>
      <c r="G65" s="142">
        <v>3984</v>
      </c>
      <c r="H65" s="142">
        <v>1028</v>
      </c>
      <c r="I65" s="142">
        <v>9139</v>
      </c>
      <c r="J65" s="142">
        <v>927</v>
      </c>
      <c r="K65" s="142">
        <v>1244</v>
      </c>
      <c r="L65" s="142">
        <v>365</v>
      </c>
      <c r="M65" s="232">
        <f t="shared" si="6"/>
        <v>583</v>
      </c>
      <c r="N65" s="232">
        <f t="shared" si="6"/>
        <v>19</v>
      </c>
      <c r="O65" s="153"/>
      <c r="Q65" s="153"/>
      <c r="R65" s="153"/>
      <c r="S65" s="153"/>
    </row>
    <row r="66" spans="1:19" ht="15" customHeight="1">
      <c r="A66" s="141">
        <v>50</v>
      </c>
      <c r="B66" s="142" t="s">
        <v>26</v>
      </c>
      <c r="C66" s="232">
        <f>'TABLE-10'!M66</f>
        <v>11704</v>
      </c>
      <c r="D66" s="232">
        <f>'TABLE-10'!N66</f>
        <v>731</v>
      </c>
      <c r="E66" s="142">
        <v>112</v>
      </c>
      <c r="F66" s="142">
        <v>132</v>
      </c>
      <c r="G66" s="142">
        <v>840</v>
      </c>
      <c r="H66" s="142">
        <v>48</v>
      </c>
      <c r="I66" s="142">
        <v>4286</v>
      </c>
      <c r="J66" s="142">
        <v>260</v>
      </c>
      <c r="K66" s="142">
        <v>6452</v>
      </c>
      <c r="L66" s="142">
        <v>285</v>
      </c>
      <c r="M66" s="232">
        <f t="shared" si="6"/>
        <v>14</v>
      </c>
      <c r="N66" s="232">
        <f t="shared" si="6"/>
        <v>6</v>
      </c>
      <c r="O66" s="153" t="s">
        <v>33</v>
      </c>
      <c r="Q66" s="153"/>
      <c r="R66" s="153"/>
      <c r="S66" s="153"/>
    </row>
    <row r="67" spans="1:19" ht="15" customHeight="1">
      <c r="A67" s="141">
        <v>51</v>
      </c>
      <c r="B67" s="142" t="s">
        <v>27</v>
      </c>
      <c r="C67" s="232">
        <f>'TABLE-10'!M67</f>
        <v>5762</v>
      </c>
      <c r="D67" s="232">
        <f>'TABLE-10'!N67</f>
        <v>452</v>
      </c>
      <c r="E67" s="142">
        <v>0</v>
      </c>
      <c r="F67" s="142">
        <v>0</v>
      </c>
      <c r="G67" s="142">
        <v>482</v>
      </c>
      <c r="H67" s="142">
        <v>38</v>
      </c>
      <c r="I67" s="142">
        <v>0</v>
      </c>
      <c r="J67" s="142">
        <v>0</v>
      </c>
      <c r="K67" s="142">
        <v>5280</v>
      </c>
      <c r="L67" s="142">
        <v>424</v>
      </c>
      <c r="M67" s="232">
        <f t="shared" si="6"/>
        <v>0</v>
      </c>
      <c r="N67" s="232">
        <f t="shared" si="6"/>
        <v>-10</v>
      </c>
      <c r="O67" s="153"/>
      <c r="Q67" s="153"/>
      <c r="R67" s="153"/>
      <c r="S67" s="153"/>
    </row>
    <row r="68" spans="1:19" s="409" customFormat="1" ht="15" customHeight="1">
      <c r="A68" s="400"/>
      <c r="B68" s="403" t="s">
        <v>121</v>
      </c>
      <c r="C68" s="239">
        <f>'TABLE-10'!M68</f>
        <v>244343</v>
      </c>
      <c r="D68" s="239">
        <f>'TABLE-10'!N68</f>
        <v>20967</v>
      </c>
      <c r="E68" s="401">
        <f aca="true" t="shared" si="7" ref="E68:N68">SUM(E58:E67)</f>
        <v>16251</v>
      </c>
      <c r="F68" s="401">
        <f t="shared" si="7"/>
        <v>5241</v>
      </c>
      <c r="G68" s="401">
        <f t="shared" si="7"/>
        <v>33950</v>
      </c>
      <c r="H68" s="401">
        <f t="shared" si="7"/>
        <v>4003</v>
      </c>
      <c r="I68" s="401">
        <f t="shared" si="7"/>
        <v>59391</v>
      </c>
      <c r="J68" s="401">
        <f t="shared" si="7"/>
        <v>4296</v>
      </c>
      <c r="K68" s="401">
        <f t="shared" si="7"/>
        <v>98629</v>
      </c>
      <c r="L68" s="401">
        <f t="shared" si="7"/>
        <v>5855</v>
      </c>
      <c r="M68" s="239">
        <f t="shared" si="7"/>
        <v>36122</v>
      </c>
      <c r="N68" s="239">
        <f t="shared" si="7"/>
        <v>1572</v>
      </c>
      <c r="O68" s="454"/>
      <c r="P68" s="452"/>
      <c r="Q68" s="454"/>
      <c r="R68" s="454"/>
      <c r="S68" s="454"/>
    </row>
    <row r="69" spans="1:19" ht="15" customHeight="1">
      <c r="A69" s="141"/>
      <c r="C69" s="232"/>
      <c r="D69" s="232"/>
      <c r="E69" s="142"/>
      <c r="F69" s="142"/>
      <c r="G69" s="142"/>
      <c r="H69" s="142"/>
      <c r="I69" s="142"/>
      <c r="J69" s="142"/>
      <c r="K69" s="142"/>
      <c r="L69" s="142"/>
      <c r="M69" s="232"/>
      <c r="N69" s="232"/>
      <c r="O69" s="153"/>
      <c r="Q69" s="153"/>
      <c r="R69" s="153"/>
      <c r="S69" s="153"/>
    </row>
    <row r="70" spans="1:19" ht="15" customHeight="1">
      <c r="A70" s="141">
        <v>52</v>
      </c>
      <c r="B70" s="142" t="s">
        <v>31</v>
      </c>
      <c r="C70" s="232">
        <f>'TABLE-10'!M70</f>
        <v>10867</v>
      </c>
      <c r="D70" s="232">
        <f>'TABLE-10'!N70</f>
        <v>52</v>
      </c>
      <c r="E70" s="142">
        <v>0</v>
      </c>
      <c r="F70" s="142">
        <v>0</v>
      </c>
      <c r="G70" s="142">
        <v>10867</v>
      </c>
      <c r="H70" s="142">
        <v>52</v>
      </c>
      <c r="I70" s="142">
        <v>0</v>
      </c>
      <c r="J70" s="142">
        <v>0</v>
      </c>
      <c r="K70" s="142">
        <v>0</v>
      </c>
      <c r="L70" s="142">
        <v>0</v>
      </c>
      <c r="M70" s="232">
        <f>C70-E70-G70-I70-K70</f>
        <v>0</v>
      </c>
      <c r="N70" s="232">
        <f>D70-F70-H70-J70-L70</f>
        <v>0</v>
      </c>
      <c r="O70" s="153"/>
      <c r="Q70" s="153"/>
      <c r="R70" s="153"/>
      <c r="S70" s="153"/>
    </row>
    <row r="71" spans="1:19" ht="15" customHeight="1">
      <c r="A71" s="141">
        <v>53</v>
      </c>
      <c r="B71" s="142" t="s">
        <v>129</v>
      </c>
      <c r="C71" s="232">
        <f>'TABLE-10'!M71</f>
        <v>0</v>
      </c>
      <c r="D71" s="232">
        <f>'TABLE-10'!N71</f>
        <v>0</v>
      </c>
      <c r="E71" s="142">
        <v>0</v>
      </c>
      <c r="F71" s="142">
        <v>0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232">
        <f>E71-G71-I71-K71</f>
        <v>0</v>
      </c>
      <c r="N71" s="232">
        <f>F71-H71-J71-L71</f>
        <v>0</v>
      </c>
      <c r="O71" s="153"/>
      <c r="Q71" s="153"/>
      <c r="R71" s="153"/>
      <c r="S71" s="153"/>
    </row>
    <row r="72" spans="1:19" s="409" customFormat="1" ht="15" customHeight="1">
      <c r="A72" s="400"/>
      <c r="B72" s="403" t="s">
        <v>121</v>
      </c>
      <c r="C72" s="239">
        <f>SUM(C70:C71)</f>
        <v>10867</v>
      </c>
      <c r="D72" s="239">
        <f>SUM(D70:D71)</f>
        <v>52</v>
      </c>
      <c r="E72" s="401">
        <f aca="true" t="shared" si="8" ref="E72:J72">SUM(E70:E71)</f>
        <v>0</v>
      </c>
      <c r="F72" s="401">
        <f t="shared" si="8"/>
        <v>0</v>
      </c>
      <c r="G72" s="401">
        <f t="shared" si="8"/>
        <v>10867</v>
      </c>
      <c r="H72" s="401">
        <f t="shared" si="8"/>
        <v>52</v>
      </c>
      <c r="I72" s="401">
        <f t="shared" si="8"/>
        <v>0</v>
      </c>
      <c r="J72" s="401">
        <f t="shared" si="8"/>
        <v>0</v>
      </c>
      <c r="K72" s="401">
        <f>SUM(K70:K71)</f>
        <v>0</v>
      </c>
      <c r="L72" s="401">
        <f>SUM(L70:L71)</f>
        <v>0</v>
      </c>
      <c r="M72" s="239">
        <f>SUM(M70:M71)</f>
        <v>0</v>
      </c>
      <c r="N72" s="239">
        <f>SUM(N70:N71)</f>
        <v>0</v>
      </c>
      <c r="P72" s="452"/>
      <c r="Q72" s="454"/>
      <c r="R72" s="454"/>
      <c r="S72" s="454"/>
    </row>
    <row r="73" spans="1:19" s="409" customFormat="1" ht="15" customHeight="1">
      <c r="A73" s="400"/>
      <c r="B73" s="403" t="s">
        <v>32</v>
      </c>
      <c r="C73" s="239">
        <f aca="true" t="shared" si="9" ref="C73:N73">C51+C68+C72</f>
        <v>930448</v>
      </c>
      <c r="D73" s="239">
        <f t="shared" si="9"/>
        <v>166523</v>
      </c>
      <c r="E73" s="401">
        <f t="shared" si="9"/>
        <v>134470</v>
      </c>
      <c r="F73" s="401">
        <f t="shared" si="9"/>
        <v>40046</v>
      </c>
      <c r="G73" s="401">
        <f t="shared" si="9"/>
        <v>215933</v>
      </c>
      <c r="H73" s="401">
        <f t="shared" si="9"/>
        <v>42295</v>
      </c>
      <c r="I73" s="401">
        <f t="shared" si="9"/>
        <v>245176</v>
      </c>
      <c r="J73" s="401">
        <f t="shared" si="9"/>
        <v>38176</v>
      </c>
      <c r="K73" s="401">
        <f t="shared" si="9"/>
        <v>244561</v>
      </c>
      <c r="L73" s="401">
        <f t="shared" si="9"/>
        <v>29099</v>
      </c>
      <c r="M73" s="239">
        <f t="shared" si="9"/>
        <v>90308</v>
      </c>
      <c r="N73" s="239">
        <f t="shared" si="9"/>
        <v>16907</v>
      </c>
      <c r="P73" s="452"/>
      <c r="Q73" s="454"/>
      <c r="R73" s="454"/>
      <c r="S73" s="454"/>
    </row>
    <row r="80" ht="12.75">
      <c r="J80" s="153" t="s">
        <v>33</v>
      </c>
    </row>
    <row r="81" ht="12.75">
      <c r="D81" s="125">
        <v>7</v>
      </c>
    </row>
    <row r="82" ht="12.75">
      <c r="D82" s="125">
        <v>7</v>
      </c>
    </row>
  </sheetData>
  <mergeCells count="4">
    <mergeCell ref="E4:N4"/>
    <mergeCell ref="E55:N55"/>
    <mergeCell ref="C4:D5"/>
    <mergeCell ref="C55:D56"/>
  </mergeCells>
  <printOptions gridLines="1" horizontalCentered="1"/>
  <pageMargins left="0.75" right="0.75" top="0.63" bottom="1" header="0.5" footer="0.5"/>
  <pageSetup blackAndWhite="1" horizontalDpi="300" verticalDpi="300" orientation="landscape" paperSize="9" scale="72" r:id="rId2"/>
  <rowBreaks count="1" manualBreakCount="1">
    <brk id="51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G1">
      <selection activeCell="D76" sqref="D76"/>
    </sheetView>
  </sheetViews>
  <sheetFormatPr defaultColWidth="9.140625" defaultRowHeight="12.75"/>
  <cols>
    <col min="1" max="1" width="3.7109375" style="143" customWidth="1"/>
    <col min="2" max="2" width="22.140625" style="143" bestFit="1" customWidth="1"/>
    <col min="3" max="3" width="10.8515625" style="125" customWidth="1"/>
    <col min="4" max="4" width="11.28125" style="153" customWidth="1"/>
    <col min="5" max="5" width="9.28125" style="125" customWidth="1"/>
    <col min="6" max="6" width="12.140625" style="125" customWidth="1"/>
    <col min="7" max="7" width="11.00390625" style="153" customWidth="1"/>
    <col min="8" max="8" width="9.7109375" style="125" customWidth="1"/>
    <col min="9" max="9" width="10.8515625" style="125" customWidth="1"/>
    <col min="10" max="10" width="11.28125" style="125" customWidth="1"/>
    <col min="11" max="11" width="9.28125" style="125" customWidth="1"/>
    <col min="12" max="16384" width="9.140625" style="143" customWidth="1"/>
  </cols>
  <sheetData>
    <row r="1" spans="1:8" ht="18" customHeight="1">
      <c r="A1" s="365"/>
      <c r="B1" s="365"/>
      <c r="C1" s="329"/>
      <c r="D1" s="367"/>
      <c r="E1" s="329"/>
      <c r="F1" s="557"/>
      <c r="G1" s="367"/>
      <c r="H1" s="329"/>
    </row>
    <row r="2" spans="4:9" ht="18" customHeight="1">
      <c r="D2" s="367"/>
      <c r="E2" s="329"/>
      <c r="F2" s="329"/>
      <c r="G2" s="367"/>
      <c r="I2" s="337"/>
    </row>
    <row r="3" spans="4:7" ht="18" customHeight="1">
      <c r="D3" s="367"/>
      <c r="E3" s="329"/>
      <c r="F3" s="329"/>
      <c r="G3" s="367"/>
    </row>
    <row r="4" spans="1:11" ht="12.75">
      <c r="A4" s="405"/>
      <c r="B4" s="405"/>
      <c r="C4" s="669" t="s">
        <v>211</v>
      </c>
      <c r="D4" s="670"/>
      <c r="E4" s="671"/>
      <c r="F4" s="669" t="s">
        <v>212</v>
      </c>
      <c r="G4" s="670"/>
      <c r="H4" s="671"/>
      <c r="I4" s="669" t="s">
        <v>213</v>
      </c>
      <c r="J4" s="670"/>
      <c r="K4" s="671"/>
    </row>
    <row r="5" spans="1:11" ht="12.75">
      <c r="A5" s="406" t="s">
        <v>4</v>
      </c>
      <c r="B5" s="406" t="s">
        <v>5</v>
      </c>
      <c r="C5" s="327" t="s">
        <v>69</v>
      </c>
      <c r="D5" s="353" t="s">
        <v>70</v>
      </c>
      <c r="E5" s="327" t="s">
        <v>71</v>
      </c>
      <c r="F5" s="327" t="s">
        <v>69</v>
      </c>
      <c r="G5" s="353" t="s">
        <v>70</v>
      </c>
      <c r="H5" s="327" t="s">
        <v>71</v>
      </c>
      <c r="I5" s="327" t="s">
        <v>69</v>
      </c>
      <c r="J5" s="327" t="s">
        <v>70</v>
      </c>
      <c r="K5" s="327" t="s">
        <v>71</v>
      </c>
    </row>
    <row r="6" spans="1:11" ht="12.75">
      <c r="A6" s="407" t="s">
        <v>6</v>
      </c>
      <c r="B6" s="408"/>
      <c r="C6" s="328" t="s">
        <v>72</v>
      </c>
      <c r="D6" s="354" t="s">
        <v>73</v>
      </c>
      <c r="E6" s="328" t="s">
        <v>73</v>
      </c>
      <c r="F6" s="328" t="s">
        <v>72</v>
      </c>
      <c r="G6" s="354" t="s">
        <v>73</v>
      </c>
      <c r="H6" s="328" t="s">
        <v>73</v>
      </c>
      <c r="I6" s="328" t="s">
        <v>72</v>
      </c>
      <c r="J6" s="328" t="s">
        <v>73</v>
      </c>
      <c r="K6" s="328" t="s">
        <v>73</v>
      </c>
    </row>
    <row r="7" spans="1:11" ht="12.75" customHeight="1">
      <c r="A7" s="141">
        <v>1</v>
      </c>
      <c r="B7" s="142" t="s">
        <v>7</v>
      </c>
      <c r="C7" s="232">
        <v>7762</v>
      </c>
      <c r="D7" s="142">
        <v>5894</v>
      </c>
      <c r="E7" s="232">
        <f aca="true" t="shared" si="0" ref="E7:E49">(D7*100)/C7</f>
        <v>75.93403761917031</v>
      </c>
      <c r="F7" s="232">
        <v>10605</v>
      </c>
      <c r="G7" s="142">
        <v>5437</v>
      </c>
      <c r="H7" s="232">
        <f aca="true" t="shared" si="1" ref="H7:H51">(G7*100)/F7</f>
        <v>51.26826968411127</v>
      </c>
      <c r="I7" s="232">
        <f>C7+F7</f>
        <v>18367</v>
      </c>
      <c r="J7" s="232">
        <f>D7+G7</f>
        <v>11331</v>
      </c>
      <c r="K7" s="232">
        <f aca="true" t="shared" si="2" ref="K7:K49">(J7*100)/I7</f>
        <v>61.6921652964556</v>
      </c>
    </row>
    <row r="8" spans="1:11" ht="12.75" customHeight="1">
      <c r="A8" s="141">
        <v>2</v>
      </c>
      <c r="B8" s="142" t="s">
        <v>8</v>
      </c>
      <c r="C8" s="232">
        <v>0</v>
      </c>
      <c r="D8" s="142">
        <v>0</v>
      </c>
      <c r="E8" s="232">
        <v>0</v>
      </c>
      <c r="F8" s="232">
        <v>60</v>
      </c>
      <c r="G8" s="142">
        <v>0</v>
      </c>
      <c r="H8" s="232">
        <f t="shared" si="1"/>
        <v>0</v>
      </c>
      <c r="I8" s="232">
        <f aca="true" t="shared" si="3" ref="I8:I25">C8+F8</f>
        <v>60</v>
      </c>
      <c r="J8" s="232">
        <f aca="true" t="shared" si="4" ref="J8:J23">D8+G8</f>
        <v>0</v>
      </c>
      <c r="K8" s="232">
        <f t="shared" si="2"/>
        <v>0</v>
      </c>
    </row>
    <row r="9" spans="1:11" ht="12.75" customHeight="1">
      <c r="A9" s="141">
        <v>3</v>
      </c>
      <c r="B9" s="142" t="s">
        <v>9</v>
      </c>
      <c r="C9" s="232">
        <v>4069</v>
      </c>
      <c r="D9" s="142">
        <v>3171</v>
      </c>
      <c r="E9" s="232">
        <f t="shared" si="0"/>
        <v>77.93069550258049</v>
      </c>
      <c r="F9" s="232">
        <v>3990</v>
      </c>
      <c r="G9" s="142">
        <v>1804</v>
      </c>
      <c r="H9" s="232">
        <f t="shared" si="1"/>
        <v>45.21303258145363</v>
      </c>
      <c r="I9" s="232">
        <f t="shared" si="3"/>
        <v>8059</v>
      </c>
      <c r="J9" s="232">
        <f t="shared" si="4"/>
        <v>4975</v>
      </c>
      <c r="K9" s="232">
        <f t="shared" si="2"/>
        <v>61.73222484179178</v>
      </c>
    </row>
    <row r="10" spans="1:11" ht="12.75" customHeight="1">
      <c r="A10" s="141">
        <v>4</v>
      </c>
      <c r="B10" s="142" t="s">
        <v>10</v>
      </c>
      <c r="C10" s="232">
        <v>51197</v>
      </c>
      <c r="D10" s="142">
        <v>73381</v>
      </c>
      <c r="E10" s="232">
        <f t="shared" si="0"/>
        <v>143.33066390608823</v>
      </c>
      <c r="F10" s="232">
        <v>21356</v>
      </c>
      <c r="G10" s="142">
        <v>16212</v>
      </c>
      <c r="H10" s="232">
        <f t="shared" si="1"/>
        <v>75.9130923393894</v>
      </c>
      <c r="I10" s="232">
        <f t="shared" si="3"/>
        <v>72553</v>
      </c>
      <c r="J10" s="232">
        <f t="shared" si="4"/>
        <v>89593</v>
      </c>
      <c r="K10" s="232">
        <f t="shared" si="2"/>
        <v>123.48627899604428</v>
      </c>
    </row>
    <row r="11" spans="1:11" ht="12.75" customHeight="1">
      <c r="A11" s="141">
        <v>5</v>
      </c>
      <c r="B11" s="142" t="s">
        <v>11</v>
      </c>
      <c r="C11" s="232">
        <v>4612</v>
      </c>
      <c r="D11" s="142">
        <v>6592</v>
      </c>
      <c r="E11" s="232">
        <f t="shared" si="0"/>
        <v>142.93148308759757</v>
      </c>
      <c r="F11" s="232">
        <v>4085</v>
      </c>
      <c r="G11" s="142">
        <v>1875</v>
      </c>
      <c r="H11" s="232">
        <f t="shared" si="1"/>
        <v>45.899632802937575</v>
      </c>
      <c r="I11" s="232">
        <f t="shared" si="3"/>
        <v>8697</v>
      </c>
      <c r="J11" s="232">
        <f t="shared" si="4"/>
        <v>8467</v>
      </c>
      <c r="K11" s="232">
        <f t="shared" si="2"/>
        <v>97.35540991146372</v>
      </c>
    </row>
    <row r="12" spans="1:11" ht="12.75" customHeight="1">
      <c r="A12" s="141">
        <v>6</v>
      </c>
      <c r="B12" s="142" t="s">
        <v>12</v>
      </c>
      <c r="C12" s="232">
        <v>1805</v>
      </c>
      <c r="D12" s="142">
        <v>2571</v>
      </c>
      <c r="E12" s="232">
        <f t="shared" si="0"/>
        <v>142.4376731301939</v>
      </c>
      <c r="F12" s="232">
        <v>1425</v>
      </c>
      <c r="G12" s="142">
        <v>527</v>
      </c>
      <c r="H12" s="232">
        <f t="shared" si="1"/>
        <v>36.98245614035088</v>
      </c>
      <c r="I12" s="232">
        <f t="shared" si="3"/>
        <v>3230</v>
      </c>
      <c r="J12" s="232">
        <f t="shared" si="4"/>
        <v>3098</v>
      </c>
      <c r="K12" s="232">
        <f t="shared" si="2"/>
        <v>95.91331269349845</v>
      </c>
    </row>
    <row r="13" spans="1:11" ht="12.75" customHeight="1">
      <c r="A13" s="141">
        <v>7</v>
      </c>
      <c r="B13" s="142" t="s">
        <v>13</v>
      </c>
      <c r="C13" s="232">
        <v>24758</v>
      </c>
      <c r="D13" s="142">
        <v>24216</v>
      </c>
      <c r="E13" s="232">
        <f t="shared" si="0"/>
        <v>97.81080862751433</v>
      </c>
      <c r="F13" s="232">
        <v>24623</v>
      </c>
      <c r="G13" s="142">
        <v>14301</v>
      </c>
      <c r="H13" s="232">
        <f t="shared" si="1"/>
        <v>58.07984404824757</v>
      </c>
      <c r="I13" s="232">
        <f t="shared" si="3"/>
        <v>49381</v>
      </c>
      <c r="J13" s="232">
        <f t="shared" si="4"/>
        <v>38517</v>
      </c>
      <c r="K13" s="232">
        <f t="shared" si="2"/>
        <v>77.99963548733318</v>
      </c>
    </row>
    <row r="14" spans="1:11" ht="12.75" customHeight="1">
      <c r="A14" s="141">
        <v>8</v>
      </c>
      <c r="B14" s="142" t="s">
        <v>159</v>
      </c>
      <c r="C14" s="232">
        <v>26</v>
      </c>
      <c r="D14" s="142">
        <v>15</v>
      </c>
      <c r="E14" s="232">
        <f t="shared" si="0"/>
        <v>57.69230769230769</v>
      </c>
      <c r="F14" s="232">
        <v>83</v>
      </c>
      <c r="G14" s="142">
        <v>11</v>
      </c>
      <c r="H14" s="232">
        <f t="shared" si="1"/>
        <v>13.25301204819277</v>
      </c>
      <c r="I14" s="232">
        <f t="shared" si="3"/>
        <v>109</v>
      </c>
      <c r="J14" s="232">
        <f t="shared" si="4"/>
        <v>26</v>
      </c>
      <c r="K14" s="232">
        <f t="shared" si="2"/>
        <v>23.853211009174313</v>
      </c>
    </row>
    <row r="15" spans="1:11" ht="12.75" customHeight="1">
      <c r="A15" s="141">
        <v>9</v>
      </c>
      <c r="B15" s="142" t="s">
        <v>14</v>
      </c>
      <c r="C15" s="232">
        <v>1342</v>
      </c>
      <c r="D15" s="142">
        <v>785</v>
      </c>
      <c r="E15" s="232">
        <f t="shared" si="0"/>
        <v>58.49478390461997</v>
      </c>
      <c r="F15" s="232">
        <v>1051</v>
      </c>
      <c r="G15" s="142">
        <v>2259</v>
      </c>
      <c r="H15" s="232">
        <f t="shared" si="1"/>
        <v>214.9381541389153</v>
      </c>
      <c r="I15" s="232">
        <f t="shared" si="3"/>
        <v>2393</v>
      </c>
      <c r="J15" s="232">
        <f t="shared" si="4"/>
        <v>3044</v>
      </c>
      <c r="K15" s="232">
        <f t="shared" si="2"/>
        <v>127.20434600919349</v>
      </c>
    </row>
    <row r="16" spans="1:11" ht="12.75" customHeight="1">
      <c r="A16" s="141">
        <v>10</v>
      </c>
      <c r="B16" s="142" t="s">
        <v>15</v>
      </c>
      <c r="C16" s="232">
        <v>354</v>
      </c>
      <c r="D16" s="142">
        <v>337</v>
      </c>
      <c r="E16" s="232">
        <f t="shared" si="0"/>
        <v>95.19774011299435</v>
      </c>
      <c r="F16" s="232">
        <v>263</v>
      </c>
      <c r="G16" s="142">
        <v>83</v>
      </c>
      <c r="H16" s="232">
        <f t="shared" si="1"/>
        <v>31.55893536121673</v>
      </c>
      <c r="I16" s="232">
        <f t="shared" si="3"/>
        <v>617</v>
      </c>
      <c r="J16" s="232">
        <f t="shared" si="4"/>
        <v>420</v>
      </c>
      <c r="K16" s="232">
        <f t="shared" si="2"/>
        <v>68.0713128038898</v>
      </c>
    </row>
    <row r="17" spans="1:11" ht="12.75" customHeight="1">
      <c r="A17" s="141">
        <v>11</v>
      </c>
      <c r="B17" s="142" t="s">
        <v>16</v>
      </c>
      <c r="C17" s="232">
        <v>17</v>
      </c>
      <c r="D17" s="142">
        <v>0</v>
      </c>
      <c r="E17" s="232">
        <f t="shared" si="0"/>
        <v>0</v>
      </c>
      <c r="F17" s="232">
        <v>140</v>
      </c>
      <c r="G17" s="142">
        <v>1791</v>
      </c>
      <c r="H17" s="232">
        <f t="shared" si="1"/>
        <v>1279.2857142857142</v>
      </c>
      <c r="I17" s="232">
        <f t="shared" si="3"/>
        <v>157</v>
      </c>
      <c r="J17" s="232">
        <f t="shared" si="4"/>
        <v>1791</v>
      </c>
      <c r="K17" s="232">
        <f t="shared" si="2"/>
        <v>1140.7643312101911</v>
      </c>
    </row>
    <row r="18" spans="1:11" ht="12.75" customHeight="1">
      <c r="A18" s="141">
        <v>12</v>
      </c>
      <c r="B18" s="142" t="s">
        <v>17</v>
      </c>
      <c r="C18" s="232">
        <v>1876</v>
      </c>
      <c r="D18" s="142">
        <v>3230</v>
      </c>
      <c r="E18" s="232">
        <f t="shared" si="0"/>
        <v>172.17484008528785</v>
      </c>
      <c r="F18" s="232">
        <v>2444</v>
      </c>
      <c r="G18" s="142">
        <v>2797</v>
      </c>
      <c r="H18" s="232">
        <f t="shared" si="1"/>
        <v>114.44353518821605</v>
      </c>
      <c r="I18" s="232">
        <f t="shared" si="3"/>
        <v>4320</v>
      </c>
      <c r="J18" s="232">
        <f t="shared" si="4"/>
        <v>6027</v>
      </c>
      <c r="K18" s="232">
        <f t="shared" si="2"/>
        <v>139.51388888888889</v>
      </c>
    </row>
    <row r="19" spans="1:11" ht="12.75" customHeight="1">
      <c r="A19" s="141">
        <v>13</v>
      </c>
      <c r="B19" s="142" t="s">
        <v>161</v>
      </c>
      <c r="C19" s="232">
        <v>1877</v>
      </c>
      <c r="D19" s="142">
        <v>221</v>
      </c>
      <c r="E19" s="232">
        <f t="shared" si="0"/>
        <v>11.774107618540224</v>
      </c>
      <c r="F19" s="232">
        <v>871</v>
      </c>
      <c r="G19" s="142">
        <v>78</v>
      </c>
      <c r="H19" s="232">
        <f t="shared" si="1"/>
        <v>8.955223880597014</v>
      </c>
      <c r="I19" s="232">
        <f t="shared" si="3"/>
        <v>2748</v>
      </c>
      <c r="J19" s="232">
        <f t="shared" si="4"/>
        <v>299</v>
      </c>
      <c r="K19" s="232">
        <f t="shared" si="2"/>
        <v>10.880640465793304</v>
      </c>
    </row>
    <row r="20" spans="1:11" ht="12.75" customHeight="1">
      <c r="A20" s="141">
        <v>14</v>
      </c>
      <c r="B20" s="142" t="s">
        <v>76</v>
      </c>
      <c r="C20" s="232">
        <v>15011</v>
      </c>
      <c r="D20" s="142">
        <v>26520</v>
      </c>
      <c r="E20" s="232">
        <f t="shared" si="0"/>
        <v>176.6704416761042</v>
      </c>
      <c r="F20" s="232">
        <v>8965</v>
      </c>
      <c r="G20" s="142">
        <v>2198</v>
      </c>
      <c r="H20" s="232">
        <f t="shared" si="1"/>
        <v>24.517568321249303</v>
      </c>
      <c r="I20" s="232">
        <f t="shared" si="3"/>
        <v>23976</v>
      </c>
      <c r="J20" s="232">
        <f t="shared" si="4"/>
        <v>28718</v>
      </c>
      <c r="K20" s="232">
        <f t="shared" si="2"/>
        <v>119.7781114447781</v>
      </c>
    </row>
    <row r="21" spans="1:11" ht="12.75" customHeight="1">
      <c r="A21" s="141">
        <v>15</v>
      </c>
      <c r="B21" s="142" t="s">
        <v>103</v>
      </c>
      <c r="C21" s="232">
        <v>839</v>
      </c>
      <c r="D21" s="142">
        <v>414</v>
      </c>
      <c r="E21" s="232">
        <f t="shared" si="0"/>
        <v>49.344457687723484</v>
      </c>
      <c r="F21" s="232">
        <v>890</v>
      </c>
      <c r="G21" s="142">
        <v>376</v>
      </c>
      <c r="H21" s="232">
        <f t="shared" si="1"/>
        <v>42.247191011235955</v>
      </c>
      <c r="I21" s="232">
        <f t="shared" si="3"/>
        <v>1729</v>
      </c>
      <c r="J21" s="232">
        <f t="shared" si="4"/>
        <v>790</v>
      </c>
      <c r="K21" s="232">
        <f t="shared" si="2"/>
        <v>45.691150954308846</v>
      </c>
    </row>
    <row r="22" spans="1:11" ht="12.75" customHeight="1">
      <c r="A22" s="141">
        <v>16</v>
      </c>
      <c r="B22" s="142" t="s">
        <v>20</v>
      </c>
      <c r="C22" s="232">
        <v>5326</v>
      </c>
      <c r="D22" s="142">
        <v>6768</v>
      </c>
      <c r="E22" s="232">
        <f t="shared" si="0"/>
        <v>127.07472775065716</v>
      </c>
      <c r="F22" s="232">
        <v>4829</v>
      </c>
      <c r="G22" s="142">
        <v>3399</v>
      </c>
      <c r="H22" s="232">
        <f t="shared" si="1"/>
        <v>70.3872437357631</v>
      </c>
      <c r="I22" s="232">
        <f t="shared" si="3"/>
        <v>10155</v>
      </c>
      <c r="J22" s="232">
        <f t="shared" si="4"/>
        <v>10167</v>
      </c>
      <c r="K22" s="232">
        <f t="shared" si="2"/>
        <v>100.11816838995568</v>
      </c>
    </row>
    <row r="23" spans="1:11" ht="12.75" customHeight="1">
      <c r="A23" s="141">
        <v>17</v>
      </c>
      <c r="B23" s="142" t="s">
        <v>21</v>
      </c>
      <c r="C23" s="232">
        <v>11304</v>
      </c>
      <c r="D23" s="142">
        <v>5139</v>
      </c>
      <c r="E23" s="232">
        <f t="shared" si="0"/>
        <v>45.461783439490446</v>
      </c>
      <c r="F23" s="232">
        <v>10141</v>
      </c>
      <c r="G23" s="142">
        <v>6102</v>
      </c>
      <c r="H23" s="232">
        <f t="shared" si="1"/>
        <v>60.17158071196135</v>
      </c>
      <c r="I23" s="232">
        <f t="shared" si="3"/>
        <v>21445</v>
      </c>
      <c r="J23" s="232">
        <f t="shared" si="4"/>
        <v>11241</v>
      </c>
      <c r="K23" s="232">
        <f t="shared" si="2"/>
        <v>52.41781301002565</v>
      </c>
    </row>
    <row r="24" spans="1:11" ht="12.75" customHeight="1">
      <c r="A24" s="141">
        <v>18</v>
      </c>
      <c r="B24" s="142" t="s">
        <v>19</v>
      </c>
      <c r="C24" s="232">
        <v>0</v>
      </c>
      <c r="D24" s="142">
        <v>0</v>
      </c>
      <c r="E24" s="232">
        <v>0</v>
      </c>
      <c r="F24" s="232">
        <v>202</v>
      </c>
      <c r="G24" s="142">
        <v>0</v>
      </c>
      <c r="H24" s="232">
        <v>0</v>
      </c>
      <c r="I24" s="232">
        <f t="shared" si="3"/>
        <v>202</v>
      </c>
      <c r="J24" s="232">
        <f>D24+G24</f>
        <v>0</v>
      </c>
      <c r="K24" s="232">
        <f t="shared" si="2"/>
        <v>0</v>
      </c>
    </row>
    <row r="25" spans="1:11" ht="12.75" customHeight="1">
      <c r="A25" s="141">
        <v>19</v>
      </c>
      <c r="B25" s="142" t="s">
        <v>123</v>
      </c>
      <c r="C25" s="232">
        <v>0</v>
      </c>
      <c r="D25" s="142">
        <v>18</v>
      </c>
      <c r="E25" s="232">
        <v>0</v>
      </c>
      <c r="F25" s="232">
        <v>78</v>
      </c>
      <c r="G25" s="142">
        <v>167</v>
      </c>
      <c r="H25" s="232">
        <f t="shared" si="1"/>
        <v>214.10256410256412</v>
      </c>
      <c r="I25" s="232">
        <f t="shared" si="3"/>
        <v>78</v>
      </c>
      <c r="J25" s="232">
        <f>D25+G25</f>
        <v>185</v>
      </c>
      <c r="K25" s="232">
        <f t="shared" si="2"/>
        <v>237.17948717948718</v>
      </c>
    </row>
    <row r="26" spans="1:11" s="409" customFormat="1" ht="12.75" customHeight="1">
      <c r="A26" s="400"/>
      <c r="B26" s="401" t="s">
        <v>221</v>
      </c>
      <c r="C26" s="239">
        <f>SUM(C7:C25)</f>
        <v>132175</v>
      </c>
      <c r="D26" s="401">
        <f>SUM(D7:D25)</f>
        <v>159272</v>
      </c>
      <c r="E26" s="239">
        <f t="shared" si="0"/>
        <v>120.50085114431624</v>
      </c>
      <c r="F26" s="239">
        <f>SUM(F7:F25)</f>
        <v>96101</v>
      </c>
      <c r="G26" s="401">
        <f>SUM(G7:G25)</f>
        <v>59417</v>
      </c>
      <c r="H26" s="239">
        <f t="shared" si="1"/>
        <v>61.82766048220102</v>
      </c>
      <c r="I26" s="239">
        <f>SUM(I7:I25)</f>
        <v>228276</v>
      </c>
      <c r="J26" s="239">
        <f>SUM(J7:J25)</f>
        <v>218689</v>
      </c>
      <c r="K26" s="239">
        <f t="shared" si="2"/>
        <v>95.80025933519073</v>
      </c>
    </row>
    <row r="27" spans="1:11" ht="12.75" customHeight="1">
      <c r="A27" s="141">
        <v>20</v>
      </c>
      <c r="B27" s="142" t="s">
        <v>23</v>
      </c>
      <c r="C27" s="232">
        <v>0</v>
      </c>
      <c r="D27" s="142">
        <v>0</v>
      </c>
      <c r="E27" s="232">
        <v>0</v>
      </c>
      <c r="F27" s="232">
        <v>0</v>
      </c>
      <c r="G27" s="142">
        <v>0</v>
      </c>
      <c r="H27" s="232">
        <v>0</v>
      </c>
      <c r="I27" s="232">
        <f aca="true" t="shared" si="5" ref="I27:I34">C27+F27</f>
        <v>0</v>
      </c>
      <c r="J27" s="232">
        <f aca="true" t="shared" si="6" ref="J27:J34">D27+G27</f>
        <v>0</v>
      </c>
      <c r="K27" s="232">
        <v>0</v>
      </c>
    </row>
    <row r="28" spans="1:11" ht="12.75" customHeight="1">
      <c r="A28" s="141">
        <v>21</v>
      </c>
      <c r="B28" s="142" t="s">
        <v>256</v>
      </c>
      <c r="C28" s="232">
        <v>0</v>
      </c>
      <c r="D28" s="142">
        <v>0</v>
      </c>
      <c r="E28" s="232">
        <v>0</v>
      </c>
      <c r="F28" s="232">
        <v>0</v>
      </c>
      <c r="G28" s="142">
        <v>0</v>
      </c>
      <c r="H28" s="232">
        <v>0</v>
      </c>
      <c r="I28" s="232">
        <f t="shared" si="5"/>
        <v>0</v>
      </c>
      <c r="J28" s="232">
        <f t="shared" si="6"/>
        <v>0</v>
      </c>
      <c r="K28" s="232">
        <v>0</v>
      </c>
    </row>
    <row r="29" spans="1:11" ht="12.75" customHeight="1">
      <c r="A29" s="141">
        <v>22</v>
      </c>
      <c r="B29" s="142" t="s">
        <v>166</v>
      </c>
      <c r="C29" s="232">
        <v>0</v>
      </c>
      <c r="D29" s="142">
        <v>0</v>
      </c>
      <c r="E29" s="232">
        <v>0</v>
      </c>
      <c r="F29" s="232">
        <v>0</v>
      </c>
      <c r="G29" s="142">
        <v>0</v>
      </c>
      <c r="H29" s="232">
        <v>0</v>
      </c>
      <c r="I29" s="232">
        <f t="shared" si="5"/>
        <v>0</v>
      </c>
      <c r="J29" s="232">
        <f t="shared" si="6"/>
        <v>0</v>
      </c>
      <c r="K29" s="232">
        <v>0</v>
      </c>
    </row>
    <row r="30" spans="1:11" ht="12.75" customHeight="1">
      <c r="A30" s="141">
        <v>23</v>
      </c>
      <c r="B30" s="142" t="s">
        <v>24</v>
      </c>
      <c r="C30" s="232">
        <v>0</v>
      </c>
      <c r="D30" s="142">
        <v>0</v>
      </c>
      <c r="E30" s="232">
        <v>0</v>
      </c>
      <c r="F30" s="232">
        <v>0</v>
      </c>
      <c r="G30" s="142">
        <v>0</v>
      </c>
      <c r="H30" s="232">
        <v>0</v>
      </c>
      <c r="I30" s="232">
        <f t="shared" si="5"/>
        <v>0</v>
      </c>
      <c r="J30" s="232">
        <f t="shared" si="6"/>
        <v>0</v>
      </c>
      <c r="K30" s="232">
        <v>0</v>
      </c>
    </row>
    <row r="31" spans="1:11" ht="12.75" customHeight="1">
      <c r="A31" s="141">
        <v>24</v>
      </c>
      <c r="B31" s="142" t="s">
        <v>22</v>
      </c>
      <c r="C31" s="232">
        <v>0</v>
      </c>
      <c r="D31" s="142">
        <v>0</v>
      </c>
      <c r="E31" s="232">
        <v>0</v>
      </c>
      <c r="F31" s="232">
        <v>0</v>
      </c>
      <c r="G31" s="142">
        <v>0</v>
      </c>
      <c r="H31" s="232">
        <v>0</v>
      </c>
      <c r="I31" s="232">
        <f t="shared" si="5"/>
        <v>0</v>
      </c>
      <c r="J31" s="232">
        <f t="shared" si="6"/>
        <v>0</v>
      </c>
      <c r="K31" s="232">
        <v>0</v>
      </c>
    </row>
    <row r="32" spans="1:11" ht="12.75" customHeight="1">
      <c r="A32" s="141">
        <v>25</v>
      </c>
      <c r="B32" s="142" t="s">
        <v>139</v>
      </c>
      <c r="C32" s="232">
        <v>51</v>
      </c>
      <c r="D32" s="142">
        <v>10</v>
      </c>
      <c r="E32" s="232">
        <f t="shared" si="0"/>
        <v>19.607843137254903</v>
      </c>
      <c r="F32" s="232">
        <v>108</v>
      </c>
      <c r="G32" s="142">
        <v>89</v>
      </c>
      <c r="H32" s="232">
        <f>(G32*100)/F32</f>
        <v>82.4074074074074</v>
      </c>
      <c r="I32" s="232">
        <f t="shared" si="5"/>
        <v>159</v>
      </c>
      <c r="J32" s="232">
        <f t="shared" si="6"/>
        <v>99</v>
      </c>
      <c r="K32" s="232">
        <f t="shared" si="2"/>
        <v>62.264150943396224</v>
      </c>
    </row>
    <row r="33" spans="1:11" ht="12.75" customHeight="1">
      <c r="A33" s="141">
        <v>26</v>
      </c>
      <c r="B33" s="142" t="s">
        <v>18</v>
      </c>
      <c r="C33" s="232">
        <v>64956</v>
      </c>
      <c r="D33" s="142">
        <v>66626</v>
      </c>
      <c r="E33" s="232">
        <f t="shared" si="0"/>
        <v>102.57097111891126</v>
      </c>
      <c r="F33" s="232">
        <v>39791</v>
      </c>
      <c r="G33" s="142">
        <v>23893</v>
      </c>
      <c r="H33" s="232">
        <f t="shared" si="1"/>
        <v>60.04624161242492</v>
      </c>
      <c r="I33" s="232">
        <f t="shared" si="5"/>
        <v>104747</v>
      </c>
      <c r="J33" s="232">
        <f t="shared" si="6"/>
        <v>90519</v>
      </c>
      <c r="K33" s="232">
        <f t="shared" si="2"/>
        <v>86.41679475307168</v>
      </c>
    </row>
    <row r="34" spans="1:11" ht="12.75" customHeight="1">
      <c r="A34" s="141">
        <v>27</v>
      </c>
      <c r="B34" s="142" t="s">
        <v>102</v>
      </c>
      <c r="C34" s="232">
        <v>48600</v>
      </c>
      <c r="D34" s="142">
        <v>25540</v>
      </c>
      <c r="E34" s="232">
        <f t="shared" si="0"/>
        <v>52.55144032921811</v>
      </c>
      <c r="F34" s="232">
        <v>32869</v>
      </c>
      <c r="G34" s="142">
        <v>36556</v>
      </c>
      <c r="H34" s="232">
        <f t="shared" si="1"/>
        <v>111.2172563813928</v>
      </c>
      <c r="I34" s="232">
        <f t="shared" si="5"/>
        <v>81469</v>
      </c>
      <c r="J34" s="232">
        <f t="shared" si="6"/>
        <v>62096</v>
      </c>
      <c r="K34" s="232">
        <f t="shared" si="2"/>
        <v>76.22040285261879</v>
      </c>
    </row>
    <row r="35" spans="1:11" s="409" customFormat="1" ht="12.75" customHeight="1">
      <c r="A35" s="400"/>
      <c r="B35" s="401" t="s">
        <v>223</v>
      </c>
      <c r="C35" s="239">
        <f>SUM(C27:C34)</f>
        <v>113607</v>
      </c>
      <c r="D35" s="401">
        <f>SUM(D27:D34)</f>
        <v>92176</v>
      </c>
      <c r="E35" s="239">
        <f t="shared" si="0"/>
        <v>81.13584550247784</v>
      </c>
      <c r="F35" s="239">
        <f>SUM(F27:F34)</f>
        <v>72768</v>
      </c>
      <c r="G35" s="401">
        <f>SUM(G27:G34)</f>
        <v>60538</v>
      </c>
      <c r="H35" s="239">
        <f t="shared" si="1"/>
        <v>83.19316182937555</v>
      </c>
      <c r="I35" s="239">
        <f>SUM(I27:I34)</f>
        <v>186375</v>
      </c>
      <c r="J35" s="239">
        <f>SUM(J27:J34)</f>
        <v>152714</v>
      </c>
      <c r="K35" s="239">
        <f t="shared" si="2"/>
        <v>81.93910127431255</v>
      </c>
    </row>
    <row r="36" spans="1:11" ht="12.75" customHeight="1">
      <c r="A36" s="141">
        <v>28</v>
      </c>
      <c r="B36" s="142" t="s">
        <v>160</v>
      </c>
      <c r="C36" s="232">
        <v>151</v>
      </c>
      <c r="D36" s="142">
        <v>129</v>
      </c>
      <c r="E36" s="232">
        <f t="shared" si="0"/>
        <v>85.43046357615894</v>
      </c>
      <c r="F36" s="232">
        <v>183</v>
      </c>
      <c r="G36" s="142">
        <v>200</v>
      </c>
      <c r="H36" s="232">
        <f t="shared" si="1"/>
        <v>109.2896174863388</v>
      </c>
      <c r="I36" s="232">
        <f aca="true" t="shared" si="7" ref="I36:I49">C36+F36</f>
        <v>334</v>
      </c>
      <c r="J36" s="232">
        <f aca="true" t="shared" si="8" ref="J36:J49">D36+G36</f>
        <v>329</v>
      </c>
      <c r="K36" s="232">
        <f t="shared" si="2"/>
        <v>98.50299401197604</v>
      </c>
    </row>
    <row r="37" spans="1:11" ht="12.75" customHeight="1">
      <c r="A37" s="141">
        <v>29</v>
      </c>
      <c r="B37" s="142" t="s">
        <v>262</v>
      </c>
      <c r="C37" s="232">
        <v>5</v>
      </c>
      <c r="D37" s="142">
        <v>0</v>
      </c>
      <c r="E37" s="232">
        <v>0</v>
      </c>
      <c r="F37" s="232">
        <v>8</v>
      </c>
      <c r="G37" s="142">
        <v>0</v>
      </c>
      <c r="H37" s="232">
        <v>0</v>
      </c>
      <c r="I37" s="232">
        <f t="shared" si="7"/>
        <v>13</v>
      </c>
      <c r="J37" s="232">
        <f t="shared" si="8"/>
        <v>0</v>
      </c>
      <c r="K37" s="232">
        <v>0</v>
      </c>
    </row>
    <row r="38" spans="1:11" ht="12.75" customHeight="1">
      <c r="A38" s="141">
        <v>30</v>
      </c>
      <c r="B38" s="142" t="s">
        <v>227</v>
      </c>
      <c r="C38" s="232">
        <v>1141</v>
      </c>
      <c r="D38" s="142">
        <v>233</v>
      </c>
      <c r="E38" s="232">
        <f t="shared" si="0"/>
        <v>20.42068361086766</v>
      </c>
      <c r="F38" s="232">
        <v>1220</v>
      </c>
      <c r="G38" s="142">
        <v>3198</v>
      </c>
      <c r="H38" s="232">
        <f t="shared" si="1"/>
        <v>262.1311475409836</v>
      </c>
      <c r="I38" s="232">
        <f t="shared" si="7"/>
        <v>2361</v>
      </c>
      <c r="J38" s="232">
        <f t="shared" si="8"/>
        <v>3431</v>
      </c>
      <c r="K38" s="232">
        <f t="shared" si="2"/>
        <v>145.31977975434137</v>
      </c>
    </row>
    <row r="39" spans="1:11" ht="12.75" customHeight="1">
      <c r="A39" s="141">
        <v>31</v>
      </c>
      <c r="B39" s="142" t="s">
        <v>214</v>
      </c>
      <c r="C39" s="232">
        <v>1963</v>
      </c>
      <c r="D39" s="142">
        <v>547</v>
      </c>
      <c r="E39" s="232">
        <f t="shared" si="0"/>
        <v>27.865511971472237</v>
      </c>
      <c r="F39" s="232">
        <v>2697</v>
      </c>
      <c r="G39" s="142">
        <v>7941</v>
      </c>
      <c r="H39" s="232">
        <f t="shared" si="1"/>
        <v>294.43826473859843</v>
      </c>
      <c r="I39" s="232">
        <f t="shared" si="7"/>
        <v>4660</v>
      </c>
      <c r="J39" s="232">
        <f t="shared" si="8"/>
        <v>8488</v>
      </c>
      <c r="K39" s="232">
        <f t="shared" si="2"/>
        <v>182.1459227467811</v>
      </c>
    </row>
    <row r="40" spans="1:11" ht="12.75" customHeight="1">
      <c r="A40" s="141">
        <v>32</v>
      </c>
      <c r="B40" s="142" t="s">
        <v>231</v>
      </c>
      <c r="C40" s="232">
        <v>1161</v>
      </c>
      <c r="D40" s="142">
        <v>9</v>
      </c>
      <c r="E40" s="232">
        <f t="shared" si="0"/>
        <v>0.7751937984496124</v>
      </c>
      <c r="F40" s="232">
        <v>359</v>
      </c>
      <c r="G40" s="142">
        <v>2734</v>
      </c>
      <c r="H40" s="232">
        <f t="shared" si="1"/>
        <v>761.5598885793872</v>
      </c>
      <c r="I40" s="232">
        <f t="shared" si="7"/>
        <v>1520</v>
      </c>
      <c r="J40" s="232">
        <f t="shared" si="8"/>
        <v>2743</v>
      </c>
      <c r="K40" s="232">
        <f t="shared" si="2"/>
        <v>180.46052631578948</v>
      </c>
    </row>
    <row r="41" spans="1:11" ht="12.75" customHeight="1">
      <c r="A41" s="141">
        <v>33</v>
      </c>
      <c r="B41" s="142" t="s">
        <v>215</v>
      </c>
      <c r="C41" s="232">
        <v>25</v>
      </c>
      <c r="D41" s="142">
        <v>0</v>
      </c>
      <c r="E41" s="232">
        <v>0</v>
      </c>
      <c r="F41" s="232">
        <v>109</v>
      </c>
      <c r="G41" s="142">
        <v>0</v>
      </c>
      <c r="H41" s="232">
        <f t="shared" si="1"/>
        <v>0</v>
      </c>
      <c r="I41" s="232">
        <f t="shared" si="7"/>
        <v>134</v>
      </c>
      <c r="J41" s="232">
        <f t="shared" si="8"/>
        <v>0</v>
      </c>
      <c r="K41" s="232">
        <f t="shared" si="2"/>
        <v>0</v>
      </c>
    </row>
    <row r="42" spans="1:11" ht="12.75" customHeight="1">
      <c r="A42" s="141">
        <v>34</v>
      </c>
      <c r="B42" s="142" t="s">
        <v>216</v>
      </c>
      <c r="C42" s="232">
        <v>0</v>
      </c>
      <c r="D42" s="142">
        <v>145</v>
      </c>
      <c r="E42" s="232">
        <v>0</v>
      </c>
      <c r="F42" s="232">
        <v>0</v>
      </c>
      <c r="G42" s="142">
        <v>40</v>
      </c>
      <c r="H42" s="232">
        <v>0</v>
      </c>
      <c r="I42" s="232">
        <f t="shared" si="7"/>
        <v>0</v>
      </c>
      <c r="J42" s="232">
        <f t="shared" si="8"/>
        <v>185</v>
      </c>
      <c r="K42" s="232">
        <v>0</v>
      </c>
    </row>
    <row r="43" spans="1:256" ht="12.75" customHeight="1">
      <c r="A43" s="151">
        <v>35</v>
      </c>
      <c r="B43" s="189" t="s">
        <v>358</v>
      </c>
      <c r="C43" s="232">
        <v>0</v>
      </c>
      <c r="D43" s="142">
        <v>0</v>
      </c>
      <c r="E43" s="232">
        <v>0</v>
      </c>
      <c r="F43" s="232">
        <v>0</v>
      </c>
      <c r="G43" s="142">
        <v>0</v>
      </c>
      <c r="H43" s="232">
        <v>0</v>
      </c>
      <c r="I43" s="232">
        <f>C43+F43</f>
        <v>0</v>
      </c>
      <c r="J43" s="232">
        <f>D43+G43</f>
        <v>0</v>
      </c>
      <c r="K43" s="232">
        <v>1</v>
      </c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  <c r="GK43" s="189"/>
      <c r="GL43" s="189"/>
      <c r="GM43" s="189"/>
      <c r="GN43" s="189"/>
      <c r="GO43" s="189"/>
      <c r="GP43" s="189"/>
      <c r="GQ43" s="189"/>
      <c r="GR43" s="189"/>
      <c r="GS43" s="189"/>
      <c r="GT43" s="189"/>
      <c r="GU43" s="189"/>
      <c r="GV43" s="189"/>
      <c r="GW43" s="189"/>
      <c r="GX43" s="189"/>
      <c r="GY43" s="189"/>
      <c r="GZ43" s="189"/>
      <c r="HA43" s="189"/>
      <c r="HB43" s="189"/>
      <c r="HC43" s="189"/>
      <c r="HD43" s="189"/>
      <c r="HE43" s="189"/>
      <c r="HF43" s="189"/>
      <c r="HG43" s="189"/>
      <c r="HH43" s="189"/>
      <c r="HI43" s="189"/>
      <c r="HJ43" s="189"/>
      <c r="HK43" s="189"/>
      <c r="HL43" s="189"/>
      <c r="HM43" s="189"/>
      <c r="HN43" s="189"/>
      <c r="HO43" s="189"/>
      <c r="HP43" s="189"/>
      <c r="HQ43" s="189"/>
      <c r="HR43" s="189"/>
      <c r="HS43" s="189"/>
      <c r="HT43" s="189"/>
      <c r="HU43" s="189"/>
      <c r="HV43" s="189"/>
      <c r="HW43" s="189"/>
      <c r="HX43" s="189"/>
      <c r="HY43" s="189"/>
      <c r="HZ43" s="189"/>
      <c r="IA43" s="189"/>
      <c r="IB43" s="189"/>
      <c r="IC43" s="189"/>
      <c r="ID43" s="189"/>
      <c r="IE43" s="189"/>
      <c r="IF43" s="189"/>
      <c r="IG43" s="189"/>
      <c r="IH43" s="189"/>
      <c r="II43" s="189"/>
      <c r="IJ43" s="189"/>
      <c r="IK43" s="189"/>
      <c r="IL43" s="189"/>
      <c r="IM43" s="189"/>
      <c r="IN43" s="189"/>
      <c r="IO43" s="189"/>
      <c r="IP43" s="189"/>
      <c r="IQ43" s="189"/>
      <c r="IR43" s="189"/>
      <c r="IS43" s="189"/>
      <c r="IT43" s="189"/>
      <c r="IU43" s="189"/>
      <c r="IV43" s="189"/>
    </row>
    <row r="44" spans="1:11" ht="12.75" customHeight="1">
      <c r="A44" s="141">
        <v>36</v>
      </c>
      <c r="B44" s="142" t="s">
        <v>234</v>
      </c>
      <c r="C44" s="232">
        <v>0</v>
      </c>
      <c r="D44" s="142">
        <v>0</v>
      </c>
      <c r="E44" s="232">
        <v>0</v>
      </c>
      <c r="F44" s="232">
        <v>0</v>
      </c>
      <c r="G44" s="142">
        <v>0</v>
      </c>
      <c r="H44" s="232">
        <v>0</v>
      </c>
      <c r="I44" s="232">
        <f t="shared" si="7"/>
        <v>0</v>
      </c>
      <c r="J44" s="232">
        <f t="shared" si="8"/>
        <v>0</v>
      </c>
      <c r="K44" s="232">
        <v>0</v>
      </c>
    </row>
    <row r="45" spans="1:11" ht="12.75" customHeight="1">
      <c r="A45" s="141">
        <v>37</v>
      </c>
      <c r="B45" s="142" t="s">
        <v>246</v>
      </c>
      <c r="C45" s="232">
        <v>0</v>
      </c>
      <c r="D45" s="142">
        <v>0</v>
      </c>
      <c r="E45" s="232">
        <v>0</v>
      </c>
      <c r="F45" s="232">
        <v>164</v>
      </c>
      <c r="G45" s="142">
        <v>0</v>
      </c>
      <c r="H45" s="232">
        <f t="shared" si="1"/>
        <v>0</v>
      </c>
      <c r="I45" s="232">
        <f t="shared" si="7"/>
        <v>164</v>
      </c>
      <c r="J45" s="232">
        <f t="shared" si="8"/>
        <v>0</v>
      </c>
      <c r="K45" s="232">
        <f t="shared" si="2"/>
        <v>0</v>
      </c>
    </row>
    <row r="46" spans="1:11" ht="12.75" customHeight="1">
      <c r="A46" s="141">
        <v>38</v>
      </c>
      <c r="B46" s="142" t="s">
        <v>25</v>
      </c>
      <c r="C46" s="232">
        <v>0</v>
      </c>
      <c r="D46" s="142">
        <v>0</v>
      </c>
      <c r="E46" s="232">
        <v>0</v>
      </c>
      <c r="F46" s="232">
        <v>70</v>
      </c>
      <c r="G46" s="142">
        <v>0</v>
      </c>
      <c r="H46" s="232">
        <f t="shared" si="1"/>
        <v>0</v>
      </c>
      <c r="I46" s="232">
        <f t="shared" si="7"/>
        <v>70</v>
      </c>
      <c r="J46" s="232">
        <f t="shared" si="8"/>
        <v>0</v>
      </c>
      <c r="K46" s="232">
        <f t="shared" si="2"/>
        <v>0</v>
      </c>
    </row>
    <row r="47" spans="1:13" ht="12.75" customHeight="1">
      <c r="A47" s="141">
        <v>39</v>
      </c>
      <c r="B47" s="142" t="s">
        <v>220</v>
      </c>
      <c r="C47" s="232">
        <v>0</v>
      </c>
      <c r="D47" s="142">
        <v>0</v>
      </c>
      <c r="E47" s="232">
        <v>0</v>
      </c>
      <c r="F47" s="232">
        <v>1</v>
      </c>
      <c r="G47" s="142">
        <v>0</v>
      </c>
      <c r="H47" s="232">
        <f t="shared" si="1"/>
        <v>0</v>
      </c>
      <c r="I47" s="232">
        <f t="shared" si="7"/>
        <v>1</v>
      </c>
      <c r="J47" s="232">
        <f t="shared" si="8"/>
        <v>0</v>
      </c>
      <c r="K47" s="232">
        <f t="shared" si="2"/>
        <v>0</v>
      </c>
      <c r="M47" s="410"/>
    </row>
    <row r="48" spans="1:13" ht="12.75" customHeight="1">
      <c r="A48" s="141">
        <v>40</v>
      </c>
      <c r="B48" s="142" t="s">
        <v>359</v>
      </c>
      <c r="C48" s="232">
        <v>0</v>
      </c>
      <c r="D48" s="142">
        <v>0</v>
      </c>
      <c r="E48" s="232">
        <v>0</v>
      </c>
      <c r="F48" s="232">
        <v>0</v>
      </c>
      <c r="G48" s="142">
        <v>4</v>
      </c>
      <c r="H48" s="232" t="e">
        <f>(G48*100)/F48</f>
        <v>#DIV/0!</v>
      </c>
      <c r="I48" s="232">
        <f>C48+F48</f>
        <v>0</v>
      </c>
      <c r="J48" s="232">
        <f>D48+G48</f>
        <v>4</v>
      </c>
      <c r="K48" s="232" t="e">
        <f>(J48*100)/I48</f>
        <v>#DIV/0!</v>
      </c>
      <c r="M48" s="410"/>
    </row>
    <row r="49" spans="1:13" ht="12.75" customHeight="1">
      <c r="A49" s="141">
        <v>41</v>
      </c>
      <c r="B49" s="142" t="s">
        <v>346</v>
      </c>
      <c r="C49" s="232">
        <v>226</v>
      </c>
      <c r="D49" s="142">
        <v>4</v>
      </c>
      <c r="E49" s="232">
        <f t="shared" si="0"/>
        <v>1.7699115044247788</v>
      </c>
      <c r="F49" s="232">
        <v>462</v>
      </c>
      <c r="G49" s="142">
        <v>100</v>
      </c>
      <c r="H49" s="232">
        <f t="shared" si="1"/>
        <v>21.645021645021647</v>
      </c>
      <c r="I49" s="232">
        <f t="shared" si="7"/>
        <v>688</v>
      </c>
      <c r="J49" s="232">
        <f t="shared" si="8"/>
        <v>104</v>
      </c>
      <c r="K49" s="232">
        <f t="shared" si="2"/>
        <v>15.116279069767442</v>
      </c>
      <c r="M49" s="410"/>
    </row>
    <row r="50" spans="1:13" s="409" customFormat="1" ht="12.75" customHeight="1">
      <c r="A50" s="400"/>
      <c r="B50" s="401" t="s">
        <v>222</v>
      </c>
      <c r="C50" s="239">
        <f>SUM(C36:C49)</f>
        <v>4672</v>
      </c>
      <c r="D50" s="401">
        <f>SUM(D36:D49)</f>
        <v>1067</v>
      </c>
      <c r="E50" s="239">
        <f>(D50*100)/C50</f>
        <v>22.83818493150685</v>
      </c>
      <c r="F50" s="239">
        <f>SUM(F36:F49)</f>
        <v>5273</v>
      </c>
      <c r="G50" s="401">
        <f>SUM(G36:G49)</f>
        <v>14217</v>
      </c>
      <c r="H50" s="239">
        <f t="shared" si="1"/>
        <v>269.61881282002656</v>
      </c>
      <c r="I50" s="239">
        <f>SUM(I36:I49)</f>
        <v>9945</v>
      </c>
      <c r="J50" s="239">
        <f>SUM(J36:J49)</f>
        <v>15284</v>
      </c>
      <c r="K50" s="239">
        <f>(J50*100)/I50</f>
        <v>153.68526897938662</v>
      </c>
      <c r="M50" s="369"/>
    </row>
    <row r="51" spans="1:11" s="409" customFormat="1" ht="12.75" customHeight="1">
      <c r="A51" s="400"/>
      <c r="B51" s="403" t="s">
        <v>121</v>
      </c>
      <c r="C51" s="239">
        <f>C26+C35+C50</f>
        <v>250454</v>
      </c>
      <c r="D51" s="401">
        <f>D26+D35+D50</f>
        <v>252515</v>
      </c>
      <c r="E51" s="239">
        <f>(D51*100)/C51</f>
        <v>100.82290560342418</v>
      </c>
      <c r="F51" s="239">
        <f>F26+F35+F50</f>
        <v>174142</v>
      </c>
      <c r="G51" s="401">
        <f>G26+G35+G50</f>
        <v>134172</v>
      </c>
      <c r="H51" s="239">
        <f t="shared" si="1"/>
        <v>77.04746700968175</v>
      </c>
      <c r="I51" s="239">
        <f>I26+I35+I50</f>
        <v>424596</v>
      </c>
      <c r="J51" s="239">
        <f>J26+J35+J50</f>
        <v>386687</v>
      </c>
      <c r="K51" s="239">
        <f>(J51*100)/I51</f>
        <v>91.07174820299767</v>
      </c>
    </row>
    <row r="52" spans="1:11" ht="18" customHeight="1">
      <c r="A52" s="145"/>
      <c r="B52" s="146"/>
      <c r="C52" s="315"/>
      <c r="D52" s="347"/>
      <c r="E52" s="315"/>
      <c r="F52" s="315"/>
      <c r="G52" s="347"/>
      <c r="H52" s="315"/>
      <c r="I52" s="315"/>
      <c r="J52" s="315"/>
      <c r="K52" s="315"/>
    </row>
    <row r="53" spans="1:8" ht="18" customHeight="1">
      <c r="A53" s="365"/>
      <c r="B53" s="365"/>
      <c r="C53" s="329"/>
      <c r="D53" s="367"/>
      <c r="E53" s="329"/>
      <c r="F53" s="329"/>
      <c r="G53" s="367"/>
      <c r="H53" s="329"/>
    </row>
    <row r="54" spans="4:7" ht="18" customHeight="1">
      <c r="D54" s="367"/>
      <c r="E54" s="329"/>
      <c r="F54" s="329"/>
      <c r="G54" s="367"/>
    </row>
    <row r="55" spans="1:11" ht="12.75">
      <c r="A55" s="405"/>
      <c r="B55" s="405"/>
      <c r="C55" s="669" t="s">
        <v>211</v>
      </c>
      <c r="D55" s="670"/>
      <c r="E55" s="671"/>
      <c r="F55" s="669" t="s">
        <v>212</v>
      </c>
      <c r="G55" s="670"/>
      <c r="H55" s="671"/>
      <c r="I55" s="669" t="s">
        <v>213</v>
      </c>
      <c r="J55" s="670"/>
      <c r="K55" s="671"/>
    </row>
    <row r="56" spans="1:11" ht="12.75">
      <c r="A56" s="406" t="s">
        <v>4</v>
      </c>
      <c r="B56" s="406" t="s">
        <v>5</v>
      </c>
      <c r="C56" s="327" t="s">
        <v>69</v>
      </c>
      <c r="D56" s="353" t="s">
        <v>70</v>
      </c>
      <c r="E56" s="327" t="s">
        <v>71</v>
      </c>
      <c r="F56" s="327" t="s">
        <v>69</v>
      </c>
      <c r="G56" s="353" t="s">
        <v>70</v>
      </c>
      <c r="H56" s="327" t="s">
        <v>71</v>
      </c>
      <c r="I56" s="327" t="s">
        <v>69</v>
      </c>
      <c r="J56" s="327" t="s">
        <v>70</v>
      </c>
      <c r="K56" s="327" t="s">
        <v>71</v>
      </c>
    </row>
    <row r="57" spans="1:11" ht="12.75">
      <c r="A57" s="407" t="s">
        <v>6</v>
      </c>
      <c r="B57" s="408"/>
      <c r="C57" s="328" t="s">
        <v>72</v>
      </c>
      <c r="D57" s="354" t="s">
        <v>73</v>
      </c>
      <c r="E57" s="328" t="s">
        <v>73</v>
      </c>
      <c r="F57" s="328" t="s">
        <v>72</v>
      </c>
      <c r="G57" s="354" t="s">
        <v>73</v>
      </c>
      <c r="H57" s="328" t="s">
        <v>73</v>
      </c>
      <c r="I57" s="328" t="s">
        <v>72</v>
      </c>
      <c r="J57" s="328" t="s">
        <v>73</v>
      </c>
      <c r="K57" s="328" t="s">
        <v>73</v>
      </c>
    </row>
    <row r="58" spans="1:12" s="378" customFormat="1" ht="15.75" customHeight="1">
      <c r="A58" s="141">
        <v>42</v>
      </c>
      <c r="B58" s="142" t="s">
        <v>263</v>
      </c>
      <c r="C58" s="232">
        <v>2883</v>
      </c>
      <c r="D58" s="142">
        <v>3572</v>
      </c>
      <c r="E58" s="232">
        <f aca="true" t="shared" si="9" ref="E58:E67">(D58*100)/C58</f>
        <v>123.89871661463754</v>
      </c>
      <c r="F58" s="232">
        <v>3553</v>
      </c>
      <c r="G58" s="142">
        <v>1153</v>
      </c>
      <c r="H58" s="232">
        <f aca="true" t="shared" si="10" ref="H58:H67">(G58*100)/F58</f>
        <v>32.451449479313254</v>
      </c>
      <c r="I58" s="232">
        <f aca="true" t="shared" si="11" ref="I58:I67">C58+F58</f>
        <v>6436</v>
      </c>
      <c r="J58" s="232">
        <f aca="true" t="shared" si="12" ref="J58:J67">D58+G58</f>
        <v>4725</v>
      </c>
      <c r="K58" s="232">
        <f aca="true" t="shared" si="13" ref="K58:K67">(J58*100)/I58</f>
        <v>73.41516469857054</v>
      </c>
      <c r="L58" s="411"/>
    </row>
    <row r="59" spans="1:12" s="378" customFormat="1" ht="15.75" customHeight="1">
      <c r="A59" s="141">
        <v>43</v>
      </c>
      <c r="B59" s="142" t="s">
        <v>77</v>
      </c>
      <c r="C59" s="232">
        <v>5892</v>
      </c>
      <c r="D59" s="142">
        <v>1672</v>
      </c>
      <c r="E59" s="232">
        <f t="shared" si="9"/>
        <v>28.377460964019008</v>
      </c>
      <c r="F59" s="232">
        <v>2302</v>
      </c>
      <c r="G59" s="142">
        <v>8337</v>
      </c>
      <c r="H59" s="232">
        <f t="shared" si="10"/>
        <v>362.16333622936577</v>
      </c>
      <c r="I59" s="232">
        <f t="shared" si="11"/>
        <v>8194</v>
      </c>
      <c r="J59" s="232">
        <f t="shared" si="12"/>
        <v>10009</v>
      </c>
      <c r="K59" s="232">
        <f t="shared" si="13"/>
        <v>122.15035391750061</v>
      </c>
      <c r="L59" s="411"/>
    </row>
    <row r="60" spans="1:12" s="378" customFormat="1" ht="15.75" customHeight="1">
      <c r="A60" s="141">
        <v>44</v>
      </c>
      <c r="B60" s="142" t="s">
        <v>264</v>
      </c>
      <c r="C60" s="232">
        <v>23281</v>
      </c>
      <c r="D60" s="142">
        <v>31970</v>
      </c>
      <c r="E60" s="232">
        <f t="shared" si="9"/>
        <v>137.32227997079164</v>
      </c>
      <c r="F60" s="232">
        <v>6135</v>
      </c>
      <c r="G60" s="142">
        <v>7939</v>
      </c>
      <c r="H60" s="232">
        <f t="shared" si="10"/>
        <v>129.40505297473513</v>
      </c>
      <c r="I60" s="232">
        <f t="shared" si="11"/>
        <v>29416</v>
      </c>
      <c r="J60" s="232">
        <f t="shared" si="12"/>
        <v>39909</v>
      </c>
      <c r="K60" s="232">
        <f t="shared" si="13"/>
        <v>135.67106336687516</v>
      </c>
      <c r="L60" s="411"/>
    </row>
    <row r="61" spans="1:12" s="378" customFormat="1" ht="15.75" customHeight="1">
      <c r="A61" s="141">
        <v>45</v>
      </c>
      <c r="B61" s="142" t="s">
        <v>29</v>
      </c>
      <c r="C61" s="232">
        <v>1149</v>
      </c>
      <c r="D61" s="142">
        <v>209</v>
      </c>
      <c r="E61" s="232">
        <f t="shared" si="9"/>
        <v>18.189730200174065</v>
      </c>
      <c r="F61" s="232">
        <v>758</v>
      </c>
      <c r="G61" s="142">
        <v>22</v>
      </c>
      <c r="H61" s="232">
        <f t="shared" si="10"/>
        <v>2.9023746701846966</v>
      </c>
      <c r="I61" s="232">
        <f t="shared" si="11"/>
        <v>1907</v>
      </c>
      <c r="J61" s="232">
        <f t="shared" si="12"/>
        <v>231</v>
      </c>
      <c r="K61" s="232">
        <f t="shared" si="13"/>
        <v>12.11326691137913</v>
      </c>
      <c r="L61" s="411"/>
    </row>
    <row r="62" spans="1:12" s="378" customFormat="1" ht="15.75" customHeight="1">
      <c r="A62" s="141">
        <v>46</v>
      </c>
      <c r="B62" s="142" t="s">
        <v>230</v>
      </c>
      <c r="C62" s="232">
        <v>24327</v>
      </c>
      <c r="D62" s="142">
        <v>36362</v>
      </c>
      <c r="E62" s="232">
        <f t="shared" si="9"/>
        <v>149.47178032638632</v>
      </c>
      <c r="F62" s="232">
        <v>8764</v>
      </c>
      <c r="G62" s="142">
        <v>8561</v>
      </c>
      <c r="H62" s="232">
        <f t="shared" si="10"/>
        <v>97.68370607028754</v>
      </c>
      <c r="I62" s="232">
        <f t="shared" si="11"/>
        <v>33091</v>
      </c>
      <c r="J62" s="232">
        <f t="shared" si="12"/>
        <v>44923</v>
      </c>
      <c r="K62" s="232">
        <f t="shared" si="13"/>
        <v>135.75594572542383</v>
      </c>
      <c r="L62" s="411"/>
    </row>
    <row r="63" spans="1:12" s="378" customFormat="1" ht="15.75" customHeight="1">
      <c r="A63" s="141">
        <v>47</v>
      </c>
      <c r="B63" s="142" t="s">
        <v>30</v>
      </c>
      <c r="C63" s="232">
        <v>3347</v>
      </c>
      <c r="D63" s="142">
        <v>4098</v>
      </c>
      <c r="E63" s="232">
        <f t="shared" si="9"/>
        <v>122.4380041828503</v>
      </c>
      <c r="F63" s="232">
        <v>1510</v>
      </c>
      <c r="G63" s="142">
        <v>1295</v>
      </c>
      <c r="H63" s="232">
        <f t="shared" si="10"/>
        <v>85.76158940397352</v>
      </c>
      <c r="I63" s="232">
        <f t="shared" si="11"/>
        <v>4857</v>
      </c>
      <c r="J63" s="232">
        <f t="shared" si="12"/>
        <v>5393</v>
      </c>
      <c r="K63" s="232">
        <f t="shared" si="13"/>
        <v>111.03561869466749</v>
      </c>
      <c r="L63" s="411"/>
    </row>
    <row r="64" spans="1:12" s="378" customFormat="1" ht="15.75" customHeight="1">
      <c r="A64" s="141">
        <v>48</v>
      </c>
      <c r="B64" s="142" t="s">
        <v>28</v>
      </c>
      <c r="C64" s="232">
        <v>2099</v>
      </c>
      <c r="D64" s="142">
        <v>1273</v>
      </c>
      <c r="E64" s="232">
        <f t="shared" si="9"/>
        <v>60.64792758456408</v>
      </c>
      <c r="F64" s="232">
        <v>1663</v>
      </c>
      <c r="G64" s="142">
        <v>1357</v>
      </c>
      <c r="H64" s="232">
        <f t="shared" si="10"/>
        <v>81.59951894167168</v>
      </c>
      <c r="I64" s="232">
        <f t="shared" si="11"/>
        <v>3762</v>
      </c>
      <c r="J64" s="232">
        <f t="shared" si="12"/>
        <v>2630</v>
      </c>
      <c r="K64" s="232">
        <f t="shared" si="13"/>
        <v>69.90962254120149</v>
      </c>
      <c r="L64" s="411"/>
    </row>
    <row r="65" spans="1:12" s="378" customFormat="1" ht="15.75" customHeight="1">
      <c r="A65" s="141">
        <v>49</v>
      </c>
      <c r="B65" s="142" t="s">
        <v>265</v>
      </c>
      <c r="C65" s="232">
        <v>25791</v>
      </c>
      <c r="D65" s="142">
        <v>19473</v>
      </c>
      <c r="E65" s="232">
        <f t="shared" si="9"/>
        <v>75.5030824706293</v>
      </c>
      <c r="F65" s="232">
        <v>7857</v>
      </c>
      <c r="G65" s="142">
        <v>2662</v>
      </c>
      <c r="H65" s="232">
        <f t="shared" si="10"/>
        <v>33.8806160112002</v>
      </c>
      <c r="I65" s="232">
        <f t="shared" si="11"/>
        <v>33648</v>
      </c>
      <c r="J65" s="232">
        <f t="shared" si="12"/>
        <v>22135</v>
      </c>
      <c r="K65" s="232">
        <f t="shared" si="13"/>
        <v>65.78399904897765</v>
      </c>
      <c r="L65" s="411"/>
    </row>
    <row r="66" spans="1:12" s="378" customFormat="1" ht="15.75" customHeight="1">
      <c r="A66" s="141">
        <v>50</v>
      </c>
      <c r="B66" s="142" t="s">
        <v>26</v>
      </c>
      <c r="C66" s="232">
        <v>2610</v>
      </c>
      <c r="D66" s="142">
        <v>3495</v>
      </c>
      <c r="E66" s="232">
        <f t="shared" si="9"/>
        <v>133.90804597701148</v>
      </c>
      <c r="F66" s="232">
        <v>1152</v>
      </c>
      <c r="G66" s="142">
        <v>122</v>
      </c>
      <c r="H66" s="232">
        <f t="shared" si="10"/>
        <v>10.590277777777779</v>
      </c>
      <c r="I66" s="232">
        <f t="shared" si="11"/>
        <v>3762</v>
      </c>
      <c r="J66" s="232">
        <f t="shared" si="12"/>
        <v>3617</v>
      </c>
      <c r="K66" s="232">
        <f t="shared" si="13"/>
        <v>96.14566719829878</v>
      </c>
      <c r="L66" s="411"/>
    </row>
    <row r="67" spans="1:12" s="378" customFormat="1" ht="15.75" customHeight="1">
      <c r="A67" s="141">
        <v>51</v>
      </c>
      <c r="B67" s="142" t="s">
        <v>27</v>
      </c>
      <c r="C67" s="232">
        <v>2733</v>
      </c>
      <c r="D67" s="142">
        <v>5650</v>
      </c>
      <c r="E67" s="232">
        <f t="shared" si="9"/>
        <v>206.73252835711673</v>
      </c>
      <c r="F67" s="232">
        <v>733</v>
      </c>
      <c r="G67" s="142">
        <v>260</v>
      </c>
      <c r="H67" s="232">
        <f t="shared" si="10"/>
        <v>35.470668485675304</v>
      </c>
      <c r="I67" s="232">
        <f t="shared" si="11"/>
        <v>3466</v>
      </c>
      <c r="J67" s="232">
        <f t="shared" si="12"/>
        <v>5910</v>
      </c>
      <c r="K67" s="232">
        <f t="shared" si="13"/>
        <v>170.5135603000577</v>
      </c>
      <c r="L67" s="411"/>
    </row>
    <row r="68" spans="1:12" s="413" customFormat="1" ht="15.75" customHeight="1">
      <c r="A68" s="141"/>
      <c r="B68" s="403" t="s">
        <v>121</v>
      </c>
      <c r="C68" s="239">
        <f>SUM(C58:C67)</f>
        <v>94112</v>
      </c>
      <c r="D68" s="401">
        <f>SUM(D58:D67)</f>
        <v>107774</v>
      </c>
      <c r="E68" s="239">
        <f>(D68/C68)*100</f>
        <v>114.5167460047603</v>
      </c>
      <c r="F68" s="239">
        <f>SUM(F58:F67)</f>
        <v>34427</v>
      </c>
      <c r="G68" s="401">
        <f>SUM(G58:G67)</f>
        <v>31708</v>
      </c>
      <c r="H68" s="239">
        <f>(G68/F68)*100</f>
        <v>92.10212914282394</v>
      </c>
      <c r="I68" s="239">
        <f>SUM(I58:I67)</f>
        <v>128539</v>
      </c>
      <c r="J68" s="239">
        <f>SUM(J58:J67)</f>
        <v>139482</v>
      </c>
      <c r="K68" s="239">
        <f>(J68/I68)*100</f>
        <v>108.51336948319188</v>
      </c>
      <c r="L68" s="412"/>
    </row>
    <row r="69" spans="1:12" s="378" customFormat="1" ht="15.75" customHeight="1">
      <c r="A69" s="141"/>
      <c r="B69" s="142"/>
      <c r="C69" s="232"/>
      <c r="D69" s="142"/>
      <c r="E69" s="232"/>
      <c r="F69" s="232"/>
      <c r="G69" s="142"/>
      <c r="H69" s="232"/>
      <c r="I69" s="232"/>
      <c r="J69" s="232"/>
      <c r="K69" s="232"/>
      <c r="L69" s="411"/>
    </row>
    <row r="70" spans="1:12" s="378" customFormat="1" ht="15.75" customHeight="1">
      <c r="A70" s="141">
        <v>52</v>
      </c>
      <c r="B70" s="142" t="s">
        <v>31</v>
      </c>
      <c r="C70" s="232">
        <v>292860</v>
      </c>
      <c r="D70" s="142">
        <v>294866</v>
      </c>
      <c r="E70" s="232">
        <f>(D70*100)/C70</f>
        <v>100.68496892713242</v>
      </c>
      <c r="F70" s="232">
        <v>14050</v>
      </c>
      <c r="G70" s="142">
        <v>23434</v>
      </c>
      <c r="H70" s="232">
        <f>(G70*100)/F70</f>
        <v>166.7900355871886</v>
      </c>
      <c r="I70" s="232">
        <f>C70+F70</f>
        <v>306910</v>
      </c>
      <c r="J70" s="232">
        <f>D70+G70</f>
        <v>318300</v>
      </c>
      <c r="K70" s="232">
        <f>(J70*100)/I70</f>
        <v>103.71118568961585</v>
      </c>
      <c r="L70" s="411"/>
    </row>
    <row r="71" spans="1:12" s="378" customFormat="1" ht="15.75" customHeight="1">
      <c r="A71" s="141">
        <v>53</v>
      </c>
      <c r="B71" s="142" t="s">
        <v>129</v>
      </c>
      <c r="C71" s="232">
        <v>495</v>
      </c>
      <c r="D71" s="142">
        <v>0</v>
      </c>
      <c r="E71" s="232">
        <f>(D71*100)/C71</f>
        <v>0</v>
      </c>
      <c r="F71" s="232">
        <v>29983</v>
      </c>
      <c r="G71" s="142">
        <v>5609</v>
      </c>
      <c r="H71" s="232">
        <f>(G71*100)/F71</f>
        <v>18.707267451555882</v>
      </c>
      <c r="I71" s="232">
        <f>C71+F71</f>
        <v>30478</v>
      </c>
      <c r="J71" s="232">
        <f>D71+G71</f>
        <v>5609</v>
      </c>
      <c r="K71" s="232">
        <f>(J71*100)/I71</f>
        <v>18.40343854583634</v>
      </c>
      <c r="L71" s="411"/>
    </row>
    <row r="72" spans="1:12" s="413" customFormat="1" ht="15.75" customHeight="1">
      <c r="A72" s="400"/>
      <c r="B72" s="403" t="s">
        <v>121</v>
      </c>
      <c r="C72" s="239">
        <f>SUM(C70:C71)</f>
        <v>293355</v>
      </c>
      <c r="D72" s="401">
        <f>SUM(D70:D71)</f>
        <v>294866</v>
      </c>
      <c r="E72" s="239">
        <f>(D72/C72)*100</f>
        <v>100.51507559100747</v>
      </c>
      <c r="F72" s="239">
        <f>SUM(F70:F71)</f>
        <v>44033</v>
      </c>
      <c r="G72" s="401">
        <f>SUM(G70:G71)</f>
        <v>29043</v>
      </c>
      <c r="H72" s="239">
        <f>(G72/F72)*100</f>
        <v>65.95735016919129</v>
      </c>
      <c r="I72" s="239">
        <f>SUM(I70:I71)</f>
        <v>337388</v>
      </c>
      <c r="J72" s="239">
        <f>SUM(J70:J71)</f>
        <v>323909</v>
      </c>
      <c r="K72" s="239">
        <f>(J72/I72)*100</f>
        <v>96.0048964397074</v>
      </c>
      <c r="L72" s="412"/>
    </row>
    <row r="73" spans="1:12" s="413" customFormat="1" ht="15.75" customHeight="1">
      <c r="A73" s="400"/>
      <c r="B73" s="403" t="s">
        <v>32</v>
      </c>
      <c r="C73" s="239">
        <f>+C51+C68+C72</f>
        <v>637921</v>
      </c>
      <c r="D73" s="401">
        <f>+D51+D68+D72</f>
        <v>655155</v>
      </c>
      <c r="E73" s="239">
        <f>(D73/C73)*100</f>
        <v>102.70158844120196</v>
      </c>
      <c r="F73" s="239">
        <f>+F51+F68+F72</f>
        <v>252602</v>
      </c>
      <c r="G73" s="401">
        <f>+G51+G68+G72</f>
        <v>194923</v>
      </c>
      <c r="H73" s="239">
        <f>(G73/F73)*100</f>
        <v>77.16605569235398</v>
      </c>
      <c r="I73" s="239">
        <f>+I51+I68+I72</f>
        <v>890523</v>
      </c>
      <c r="J73" s="239">
        <f>+J51+J68+J72</f>
        <v>850078</v>
      </c>
      <c r="K73" s="239">
        <f>(J73/I73)*100</f>
        <v>95.45828687187192</v>
      </c>
      <c r="L73" s="412"/>
    </row>
    <row r="76" ht="12.75">
      <c r="B76" s="153"/>
    </row>
    <row r="77" ht="12.75">
      <c r="B77" s="153"/>
    </row>
    <row r="78" ht="12.75">
      <c r="B78" s="153"/>
    </row>
    <row r="79" ht="12.75">
      <c r="B79" s="153"/>
    </row>
    <row r="80" ht="12.75">
      <c r="B80" s="153"/>
    </row>
    <row r="81" ht="12.75">
      <c r="B81" s="153"/>
    </row>
    <row r="82" ht="12.75">
      <c r="B82" s="153"/>
    </row>
    <row r="83" ht="12.75">
      <c r="B83" s="153"/>
    </row>
    <row r="84" ht="12.75">
      <c r="B84" s="153"/>
    </row>
    <row r="85" ht="12.75">
      <c r="B85" s="153"/>
    </row>
    <row r="86" ht="12.75">
      <c r="B86" s="153"/>
    </row>
    <row r="87" ht="12.75">
      <c r="B87" s="153"/>
    </row>
    <row r="88" ht="12.75">
      <c r="B88" s="153"/>
    </row>
    <row r="89" ht="12.75">
      <c r="B89" s="153"/>
    </row>
    <row r="90" ht="12.75">
      <c r="B90" s="153"/>
    </row>
    <row r="91" ht="12.75">
      <c r="B91" s="153"/>
    </row>
    <row r="92" ht="12.75">
      <c r="B92" s="153"/>
    </row>
    <row r="93" ht="12.75">
      <c r="B93" s="153"/>
    </row>
    <row r="94" ht="12.75">
      <c r="B94" s="153"/>
    </row>
    <row r="95" ht="12.75">
      <c r="B95" s="153"/>
    </row>
    <row r="96" ht="12.75">
      <c r="B96" s="153"/>
    </row>
    <row r="97" ht="12.75">
      <c r="B97" s="153"/>
    </row>
    <row r="98" ht="12.75">
      <c r="B98" s="153"/>
    </row>
    <row r="99" ht="12.75">
      <c r="B99" s="153"/>
    </row>
    <row r="100" ht="12.75">
      <c r="B100" s="153"/>
    </row>
    <row r="101" ht="12.75">
      <c r="B101" s="153"/>
    </row>
    <row r="102" ht="12.75">
      <c r="B102" s="153"/>
    </row>
    <row r="103" ht="12.75">
      <c r="B103" s="153"/>
    </row>
    <row r="104" ht="12.75">
      <c r="B104" s="153"/>
    </row>
    <row r="105" ht="12.75">
      <c r="B105" s="153"/>
    </row>
    <row r="106" ht="12.75">
      <c r="B106" s="153"/>
    </row>
    <row r="107" ht="12.75">
      <c r="B107" s="153"/>
    </row>
  </sheetData>
  <mergeCells count="6">
    <mergeCell ref="C4:E4"/>
    <mergeCell ref="F4:H4"/>
    <mergeCell ref="I4:K4"/>
    <mergeCell ref="C55:E55"/>
    <mergeCell ref="F55:H55"/>
    <mergeCell ref="I55:K55"/>
  </mergeCells>
  <printOptions gridLines="1" horizontalCentered="1"/>
  <pageMargins left="0.75" right="0.75" top="0.35" bottom="0.66" header="0.33" footer="0.5"/>
  <pageSetup blackAndWhite="1" horizontalDpi="300" verticalDpi="300" orientation="landscape" paperSize="9" scale="77" r:id="rId2"/>
  <rowBreaks count="1" manualBreakCount="1">
    <brk id="5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F1">
      <selection activeCell="J77" sqref="J77"/>
    </sheetView>
  </sheetViews>
  <sheetFormatPr defaultColWidth="9.140625" defaultRowHeight="12.75"/>
  <cols>
    <col min="1" max="1" width="3.7109375" style="129" customWidth="1"/>
    <col min="2" max="2" width="22.140625" style="129" bestFit="1" customWidth="1"/>
    <col min="3" max="3" width="10.8515625" style="125" customWidth="1"/>
    <col min="4" max="4" width="12.140625" style="125" customWidth="1"/>
    <col min="5" max="5" width="9.28125" style="125" customWidth="1"/>
    <col min="6" max="6" width="11.00390625" style="125" customWidth="1"/>
    <col min="7" max="7" width="10.28125" style="25" customWidth="1"/>
    <col min="8" max="8" width="9.28125" style="125" customWidth="1"/>
    <col min="9" max="9" width="11.7109375" style="125" customWidth="1"/>
    <col min="10" max="10" width="11.7109375" style="25" customWidth="1"/>
    <col min="11" max="11" width="9.28125" style="125" customWidth="1"/>
    <col min="12" max="12" width="12.00390625" style="125" customWidth="1"/>
    <col min="13" max="13" width="11.00390625" style="125" customWidth="1"/>
    <col min="14" max="14" width="9.8515625" style="125" customWidth="1"/>
    <col min="15" max="16384" width="9.140625" style="129" customWidth="1"/>
  </cols>
  <sheetData>
    <row r="1" spans="1:14" ht="15">
      <c r="A1" s="131"/>
      <c r="B1" s="131"/>
      <c r="C1" s="329"/>
      <c r="D1" s="329"/>
      <c r="E1" s="329"/>
      <c r="F1" s="557"/>
      <c r="G1" s="24"/>
      <c r="H1" s="329"/>
      <c r="N1" s="234"/>
    </row>
    <row r="2" spans="4:9" ht="15">
      <c r="D2" s="329"/>
      <c r="E2" s="329"/>
      <c r="F2" s="329"/>
      <c r="G2" s="24"/>
      <c r="I2" s="337"/>
    </row>
    <row r="3" spans="4:13" ht="15">
      <c r="D3" s="329"/>
      <c r="E3" s="329"/>
      <c r="F3" s="329"/>
      <c r="G3" s="24"/>
      <c r="M3" s="234"/>
    </row>
    <row r="4" spans="1:14" ht="14.25">
      <c r="A4" s="580"/>
      <c r="B4" s="580"/>
      <c r="C4" s="733" t="s">
        <v>190</v>
      </c>
      <c r="D4" s="733"/>
      <c r="E4" s="733"/>
      <c r="F4" s="558" t="s">
        <v>452</v>
      </c>
      <c r="G4" s="581"/>
      <c r="H4" s="560"/>
      <c r="I4" s="558" t="s">
        <v>269</v>
      </c>
      <c r="J4" s="581"/>
      <c r="K4" s="561"/>
      <c r="L4" s="558" t="s">
        <v>270</v>
      </c>
      <c r="M4" s="559"/>
      <c r="N4" s="560"/>
    </row>
    <row r="5" spans="1:14" ht="12.75">
      <c r="A5" s="582" t="s">
        <v>4</v>
      </c>
      <c r="B5" s="582" t="s">
        <v>5</v>
      </c>
      <c r="C5" s="327" t="s">
        <v>69</v>
      </c>
      <c r="D5" s="327" t="s">
        <v>70</v>
      </c>
      <c r="E5" s="327" t="s">
        <v>71</v>
      </c>
      <c r="F5" s="327" t="s">
        <v>69</v>
      </c>
      <c r="G5" s="167" t="s">
        <v>70</v>
      </c>
      <c r="H5" s="327" t="s">
        <v>71</v>
      </c>
      <c r="I5" s="327" t="s">
        <v>69</v>
      </c>
      <c r="J5" s="167" t="s">
        <v>70</v>
      </c>
      <c r="K5" s="327" t="s">
        <v>71</v>
      </c>
      <c r="L5" s="327" t="s">
        <v>69</v>
      </c>
      <c r="M5" s="327" t="s">
        <v>70</v>
      </c>
      <c r="N5" s="327" t="s">
        <v>71</v>
      </c>
    </row>
    <row r="6" spans="1:14" ht="12.75">
      <c r="A6" s="228" t="s">
        <v>6</v>
      </c>
      <c r="B6" s="583"/>
      <c r="C6" s="328" t="s">
        <v>72</v>
      </c>
      <c r="D6" s="328" t="s">
        <v>73</v>
      </c>
      <c r="E6" s="328" t="s">
        <v>73</v>
      </c>
      <c r="F6" s="328" t="s">
        <v>72</v>
      </c>
      <c r="G6" s="168" t="s">
        <v>73</v>
      </c>
      <c r="H6" s="328" t="s">
        <v>73</v>
      </c>
      <c r="I6" s="328" t="s">
        <v>72</v>
      </c>
      <c r="J6" s="168" t="s">
        <v>73</v>
      </c>
      <c r="K6" s="328" t="s">
        <v>73</v>
      </c>
      <c r="L6" s="328" t="s">
        <v>72</v>
      </c>
      <c r="M6" s="328" t="s">
        <v>73</v>
      </c>
      <c r="N6" s="328" t="s">
        <v>73</v>
      </c>
    </row>
    <row r="7" spans="1:14" ht="13.5" customHeight="1">
      <c r="A7" s="66">
        <v>1</v>
      </c>
      <c r="B7" s="71" t="s">
        <v>7</v>
      </c>
      <c r="C7" s="232">
        <f>'TABLE-11'!I7</f>
        <v>18367</v>
      </c>
      <c r="D7" s="232">
        <f>'TABLE-11'!J7</f>
        <v>11331</v>
      </c>
      <c r="E7" s="232">
        <f>'TABLE-11'!K7</f>
        <v>61.6921652964556</v>
      </c>
      <c r="F7" s="232">
        <v>2218</v>
      </c>
      <c r="G7" s="71">
        <v>2922</v>
      </c>
      <c r="H7" s="232">
        <f aca="true" t="shared" si="0" ref="H7:H51">(G7*100)/F7</f>
        <v>131.74030658250678</v>
      </c>
      <c r="I7" s="232">
        <v>11282</v>
      </c>
      <c r="J7" s="71">
        <v>4220</v>
      </c>
      <c r="K7" s="232">
        <f aca="true" t="shared" si="1" ref="K7:K51">(J7*100)/I7</f>
        <v>37.40471547597944</v>
      </c>
      <c r="L7" s="232">
        <f>C7+F7+I7</f>
        <v>31867</v>
      </c>
      <c r="M7" s="232">
        <f>D7+G7+J7</f>
        <v>18473</v>
      </c>
      <c r="N7" s="232">
        <f>(M7*100)/L7</f>
        <v>57.96905890105752</v>
      </c>
    </row>
    <row r="8" spans="1:14" ht="13.5" customHeight="1">
      <c r="A8" s="66">
        <v>2</v>
      </c>
      <c r="B8" s="71" t="s">
        <v>8</v>
      </c>
      <c r="C8" s="232">
        <f>'TABLE-11'!I8</f>
        <v>60</v>
      </c>
      <c r="D8" s="232">
        <f>'TABLE-11'!J8</f>
        <v>0</v>
      </c>
      <c r="E8" s="232">
        <f>'TABLE-11'!K8</f>
        <v>0</v>
      </c>
      <c r="F8" s="232">
        <v>374</v>
      </c>
      <c r="G8" s="71">
        <v>308</v>
      </c>
      <c r="H8" s="232">
        <f t="shared" si="0"/>
        <v>82.3529411764706</v>
      </c>
      <c r="I8" s="232">
        <v>865</v>
      </c>
      <c r="J8" s="71">
        <v>94</v>
      </c>
      <c r="K8" s="232">
        <f t="shared" si="1"/>
        <v>10.867052023121387</v>
      </c>
      <c r="L8" s="232">
        <f aca="true" t="shared" si="2" ref="L8:L49">C8+F8+I8</f>
        <v>1299</v>
      </c>
      <c r="M8" s="232">
        <f aca="true" t="shared" si="3" ref="M8:M25">D8+G8+J8</f>
        <v>402</v>
      </c>
      <c r="N8" s="232">
        <f aca="true" t="shared" si="4" ref="N8:N51">(M8*100)/L8</f>
        <v>30.94688221709007</v>
      </c>
    </row>
    <row r="9" spans="1:14" ht="13.5" customHeight="1">
      <c r="A9" s="66">
        <v>3</v>
      </c>
      <c r="B9" s="71" t="s">
        <v>9</v>
      </c>
      <c r="C9" s="232">
        <f>'TABLE-11'!I9</f>
        <v>8059</v>
      </c>
      <c r="D9" s="232">
        <f>'TABLE-11'!J9</f>
        <v>4975</v>
      </c>
      <c r="E9" s="232">
        <f>'TABLE-11'!K9</f>
        <v>61.73222484179178</v>
      </c>
      <c r="F9" s="232">
        <v>4481</v>
      </c>
      <c r="G9" s="71">
        <v>8883</v>
      </c>
      <c r="H9" s="232">
        <f t="shared" si="0"/>
        <v>198.23700066949343</v>
      </c>
      <c r="I9" s="232">
        <v>6989</v>
      </c>
      <c r="J9" s="71">
        <v>2799</v>
      </c>
      <c r="K9" s="232">
        <f t="shared" si="1"/>
        <v>40.04864787523251</v>
      </c>
      <c r="L9" s="232">
        <f t="shared" si="2"/>
        <v>19529</v>
      </c>
      <c r="M9" s="232">
        <f t="shared" si="3"/>
        <v>16657</v>
      </c>
      <c r="N9" s="232">
        <f t="shared" si="4"/>
        <v>85.29366583030365</v>
      </c>
    </row>
    <row r="10" spans="1:14" ht="13.5" customHeight="1">
      <c r="A10" s="66">
        <v>4</v>
      </c>
      <c r="B10" s="71" t="s">
        <v>10</v>
      </c>
      <c r="C10" s="232">
        <f>'TABLE-11'!I10</f>
        <v>72553</v>
      </c>
      <c r="D10" s="232">
        <f>'TABLE-11'!J10</f>
        <v>89593</v>
      </c>
      <c r="E10" s="232">
        <f>'TABLE-11'!K10</f>
        <v>123.48627899604428</v>
      </c>
      <c r="F10" s="232">
        <v>8645</v>
      </c>
      <c r="G10" s="71">
        <v>3945</v>
      </c>
      <c r="H10" s="232">
        <f t="shared" si="0"/>
        <v>45.633314054366686</v>
      </c>
      <c r="I10" s="232">
        <v>18890</v>
      </c>
      <c r="J10" s="71">
        <v>6588</v>
      </c>
      <c r="K10" s="232">
        <f t="shared" si="1"/>
        <v>34.87559555320275</v>
      </c>
      <c r="L10" s="232">
        <f t="shared" si="2"/>
        <v>100088</v>
      </c>
      <c r="M10" s="232">
        <f t="shared" si="3"/>
        <v>100126</v>
      </c>
      <c r="N10" s="232">
        <f t="shared" si="4"/>
        <v>100.03796658940132</v>
      </c>
    </row>
    <row r="11" spans="1:14" ht="13.5" customHeight="1">
      <c r="A11" s="66">
        <v>5</v>
      </c>
      <c r="B11" s="71" t="s">
        <v>11</v>
      </c>
      <c r="C11" s="232">
        <f>'TABLE-11'!I11</f>
        <v>8697</v>
      </c>
      <c r="D11" s="232">
        <f>'TABLE-11'!J11</f>
        <v>8467</v>
      </c>
      <c r="E11" s="232">
        <f>'TABLE-11'!K11</f>
        <v>97.35540991146372</v>
      </c>
      <c r="F11" s="232">
        <v>1453</v>
      </c>
      <c r="G11" s="71">
        <v>2161</v>
      </c>
      <c r="H11" s="232">
        <f t="shared" si="0"/>
        <v>148.72677219545767</v>
      </c>
      <c r="I11" s="232">
        <v>6281</v>
      </c>
      <c r="J11" s="71">
        <v>3317</v>
      </c>
      <c r="K11" s="232">
        <f t="shared" si="1"/>
        <v>52.810062092023564</v>
      </c>
      <c r="L11" s="232">
        <f t="shared" si="2"/>
        <v>16431</v>
      </c>
      <c r="M11" s="232">
        <f t="shared" si="3"/>
        <v>13945</v>
      </c>
      <c r="N11" s="232">
        <f t="shared" si="4"/>
        <v>84.8700626863855</v>
      </c>
    </row>
    <row r="12" spans="1:14" ht="13.5" customHeight="1">
      <c r="A12" s="66">
        <v>6</v>
      </c>
      <c r="B12" s="71" t="s">
        <v>12</v>
      </c>
      <c r="C12" s="232">
        <f>'TABLE-11'!I12</f>
        <v>3230</v>
      </c>
      <c r="D12" s="232">
        <f>'TABLE-11'!J12</f>
        <v>3098</v>
      </c>
      <c r="E12" s="232">
        <f>'TABLE-11'!K12</f>
        <v>95.91331269349845</v>
      </c>
      <c r="F12" s="232">
        <v>916</v>
      </c>
      <c r="G12" s="71">
        <v>2560</v>
      </c>
      <c r="H12" s="232">
        <f t="shared" si="0"/>
        <v>279.4759825327511</v>
      </c>
      <c r="I12" s="232">
        <v>3143</v>
      </c>
      <c r="J12" s="71">
        <v>1580</v>
      </c>
      <c r="K12" s="232">
        <f t="shared" si="1"/>
        <v>50.27044225262488</v>
      </c>
      <c r="L12" s="232">
        <f t="shared" si="2"/>
        <v>7289</v>
      </c>
      <c r="M12" s="232">
        <f t="shared" si="3"/>
        <v>7238</v>
      </c>
      <c r="N12" s="232">
        <f t="shared" si="4"/>
        <v>99.30031554397037</v>
      </c>
    </row>
    <row r="13" spans="1:14" ht="13.5" customHeight="1">
      <c r="A13" s="66">
        <v>7</v>
      </c>
      <c r="B13" s="71" t="s">
        <v>13</v>
      </c>
      <c r="C13" s="232">
        <f>'TABLE-11'!I13</f>
        <v>49381</v>
      </c>
      <c r="D13" s="232">
        <f>'TABLE-11'!J13</f>
        <v>38517</v>
      </c>
      <c r="E13" s="232">
        <f>'TABLE-11'!K13</f>
        <v>77.99963548733318</v>
      </c>
      <c r="F13" s="232">
        <v>6581</v>
      </c>
      <c r="G13" s="71">
        <v>4876</v>
      </c>
      <c r="H13" s="232">
        <f t="shared" si="0"/>
        <v>74.09208327001976</v>
      </c>
      <c r="I13" s="232">
        <v>17341</v>
      </c>
      <c r="J13" s="71">
        <v>8755</v>
      </c>
      <c r="K13" s="232">
        <f t="shared" si="1"/>
        <v>50.48728447033043</v>
      </c>
      <c r="L13" s="232">
        <f t="shared" si="2"/>
        <v>73303</v>
      </c>
      <c r="M13" s="232">
        <f t="shared" si="3"/>
        <v>52148</v>
      </c>
      <c r="N13" s="232">
        <f t="shared" si="4"/>
        <v>71.14033532051894</v>
      </c>
    </row>
    <row r="14" spans="1:14" ht="13.5" customHeight="1">
      <c r="A14" s="66">
        <v>8</v>
      </c>
      <c r="B14" s="71" t="s">
        <v>159</v>
      </c>
      <c r="C14" s="232">
        <f>'TABLE-11'!I14</f>
        <v>109</v>
      </c>
      <c r="D14" s="232">
        <f>'TABLE-11'!J14</f>
        <v>26</v>
      </c>
      <c r="E14" s="232">
        <f>'TABLE-11'!K14</f>
        <v>23.853211009174313</v>
      </c>
      <c r="F14" s="232">
        <v>617</v>
      </c>
      <c r="G14" s="71">
        <v>532</v>
      </c>
      <c r="H14" s="232">
        <f t="shared" si="0"/>
        <v>86.22366288492707</v>
      </c>
      <c r="I14" s="232">
        <v>1940</v>
      </c>
      <c r="J14" s="71">
        <v>799</v>
      </c>
      <c r="K14" s="232">
        <f t="shared" si="1"/>
        <v>41.18556701030928</v>
      </c>
      <c r="L14" s="232">
        <f t="shared" si="2"/>
        <v>2666</v>
      </c>
      <c r="M14" s="232">
        <f t="shared" si="3"/>
        <v>1357</v>
      </c>
      <c r="N14" s="232">
        <f t="shared" si="4"/>
        <v>50.90022505626406</v>
      </c>
    </row>
    <row r="15" spans="1:14" ht="13.5" customHeight="1">
      <c r="A15" s="66">
        <v>9</v>
      </c>
      <c r="B15" s="71" t="s">
        <v>14</v>
      </c>
      <c r="C15" s="232">
        <f>'TABLE-11'!I15</f>
        <v>2393</v>
      </c>
      <c r="D15" s="232">
        <f>'TABLE-11'!J15</f>
        <v>3044</v>
      </c>
      <c r="E15" s="232">
        <f>'TABLE-11'!K15</f>
        <v>127.20434600919349</v>
      </c>
      <c r="F15" s="232">
        <v>861</v>
      </c>
      <c r="G15" s="71">
        <v>6010</v>
      </c>
      <c r="H15" s="232">
        <f t="shared" si="0"/>
        <v>698.0255516840882</v>
      </c>
      <c r="I15" s="232">
        <v>2671</v>
      </c>
      <c r="J15" s="71">
        <v>1722</v>
      </c>
      <c r="K15" s="232">
        <f t="shared" si="1"/>
        <v>64.47023586671659</v>
      </c>
      <c r="L15" s="232">
        <f t="shared" si="2"/>
        <v>5925</v>
      </c>
      <c r="M15" s="232">
        <f t="shared" si="3"/>
        <v>10776</v>
      </c>
      <c r="N15" s="232">
        <f t="shared" si="4"/>
        <v>181.873417721519</v>
      </c>
    </row>
    <row r="16" spans="1:14" ht="13.5" customHeight="1">
      <c r="A16" s="66">
        <v>10</v>
      </c>
      <c r="B16" s="71" t="s">
        <v>15</v>
      </c>
      <c r="C16" s="232">
        <f>'TABLE-11'!I16</f>
        <v>617</v>
      </c>
      <c r="D16" s="232">
        <f>'TABLE-11'!J16</f>
        <v>420</v>
      </c>
      <c r="E16" s="232">
        <f>'TABLE-11'!K16</f>
        <v>68.0713128038898</v>
      </c>
      <c r="F16" s="232">
        <v>417</v>
      </c>
      <c r="G16" s="71">
        <v>64</v>
      </c>
      <c r="H16" s="232">
        <f t="shared" si="0"/>
        <v>15.347721822541967</v>
      </c>
      <c r="I16" s="232">
        <v>899</v>
      </c>
      <c r="J16" s="71">
        <v>508</v>
      </c>
      <c r="K16" s="232">
        <f t="shared" si="1"/>
        <v>56.50723025583982</v>
      </c>
      <c r="L16" s="232">
        <f t="shared" si="2"/>
        <v>1933</v>
      </c>
      <c r="M16" s="232">
        <f t="shared" si="3"/>
        <v>992</v>
      </c>
      <c r="N16" s="232">
        <f t="shared" si="4"/>
        <v>51.31919296430419</v>
      </c>
    </row>
    <row r="17" spans="1:14" ht="13.5" customHeight="1">
      <c r="A17" s="66">
        <v>11</v>
      </c>
      <c r="B17" s="71" t="s">
        <v>16</v>
      </c>
      <c r="C17" s="232">
        <f>'TABLE-11'!I17</f>
        <v>157</v>
      </c>
      <c r="D17" s="232">
        <f>'TABLE-11'!J17</f>
        <v>1791</v>
      </c>
      <c r="E17" s="232">
        <f>'TABLE-11'!K17</f>
        <v>1140.7643312101911</v>
      </c>
      <c r="F17" s="232">
        <v>444</v>
      </c>
      <c r="G17" s="71">
        <v>2760</v>
      </c>
      <c r="H17" s="232">
        <f t="shared" si="0"/>
        <v>621.6216216216217</v>
      </c>
      <c r="I17" s="232">
        <v>1262</v>
      </c>
      <c r="J17" s="71">
        <v>695</v>
      </c>
      <c r="K17" s="232">
        <f t="shared" si="1"/>
        <v>55.07131537242472</v>
      </c>
      <c r="L17" s="232">
        <f t="shared" si="2"/>
        <v>1863</v>
      </c>
      <c r="M17" s="232">
        <f t="shared" si="3"/>
        <v>5246</v>
      </c>
      <c r="N17" s="232">
        <f t="shared" si="4"/>
        <v>281.58883521202364</v>
      </c>
    </row>
    <row r="18" spans="1:14" ht="13.5" customHeight="1">
      <c r="A18" s="66">
        <v>12</v>
      </c>
      <c r="B18" s="71" t="s">
        <v>17</v>
      </c>
      <c r="C18" s="232">
        <f>'TABLE-11'!I18</f>
        <v>4320</v>
      </c>
      <c r="D18" s="232">
        <f>'TABLE-11'!J18</f>
        <v>6027</v>
      </c>
      <c r="E18" s="232">
        <f>'TABLE-11'!K18</f>
        <v>139.51388888888889</v>
      </c>
      <c r="F18" s="232">
        <v>968</v>
      </c>
      <c r="G18" s="71">
        <v>1693</v>
      </c>
      <c r="H18" s="232">
        <f t="shared" si="0"/>
        <v>174.89669421487602</v>
      </c>
      <c r="I18" s="232">
        <v>6142</v>
      </c>
      <c r="J18" s="71">
        <v>2243</v>
      </c>
      <c r="K18" s="232">
        <f t="shared" si="1"/>
        <v>36.51904916965158</v>
      </c>
      <c r="L18" s="232">
        <f t="shared" si="2"/>
        <v>11430</v>
      </c>
      <c r="M18" s="232">
        <f t="shared" si="3"/>
        <v>9963</v>
      </c>
      <c r="N18" s="232">
        <f t="shared" si="4"/>
        <v>87.16535433070867</v>
      </c>
    </row>
    <row r="19" spans="1:14" ht="13.5" customHeight="1">
      <c r="A19" s="66">
        <v>13</v>
      </c>
      <c r="B19" s="71" t="s">
        <v>161</v>
      </c>
      <c r="C19" s="232">
        <f>'TABLE-11'!I19</f>
        <v>2748</v>
      </c>
      <c r="D19" s="232">
        <f>'TABLE-11'!J19</f>
        <v>299</v>
      </c>
      <c r="E19" s="232">
        <f>'TABLE-11'!K19</f>
        <v>10.880640465793304</v>
      </c>
      <c r="F19" s="232">
        <v>910</v>
      </c>
      <c r="G19" s="71">
        <v>132</v>
      </c>
      <c r="H19" s="232">
        <f t="shared" si="0"/>
        <v>14.505494505494505</v>
      </c>
      <c r="I19" s="232">
        <v>2777</v>
      </c>
      <c r="J19" s="71">
        <v>386</v>
      </c>
      <c r="K19" s="232">
        <f t="shared" si="1"/>
        <v>13.89989196975153</v>
      </c>
      <c r="L19" s="232">
        <f t="shared" si="2"/>
        <v>6435</v>
      </c>
      <c r="M19" s="232">
        <f t="shared" si="3"/>
        <v>817</v>
      </c>
      <c r="N19" s="232">
        <f t="shared" si="4"/>
        <v>12.696192696192696</v>
      </c>
    </row>
    <row r="20" spans="1:14" ht="13.5" customHeight="1">
      <c r="A20" s="66">
        <v>14</v>
      </c>
      <c r="B20" s="71" t="s">
        <v>76</v>
      </c>
      <c r="C20" s="232">
        <f>'TABLE-11'!I20</f>
        <v>23976</v>
      </c>
      <c r="D20" s="232">
        <f>'TABLE-11'!J20</f>
        <v>28718</v>
      </c>
      <c r="E20" s="232">
        <f>'TABLE-11'!K20</f>
        <v>119.7781114447781</v>
      </c>
      <c r="F20" s="232">
        <v>5196</v>
      </c>
      <c r="G20" s="71">
        <v>4056</v>
      </c>
      <c r="H20" s="232">
        <f t="shared" si="0"/>
        <v>78.06004618937645</v>
      </c>
      <c r="I20" s="232">
        <v>23141</v>
      </c>
      <c r="J20" s="71">
        <v>20855</v>
      </c>
      <c r="K20" s="232">
        <f t="shared" si="1"/>
        <v>90.1214294974288</v>
      </c>
      <c r="L20" s="232">
        <f t="shared" si="2"/>
        <v>52313</v>
      </c>
      <c r="M20" s="232">
        <f t="shared" si="3"/>
        <v>53629</v>
      </c>
      <c r="N20" s="232">
        <f t="shared" si="4"/>
        <v>102.5156270907805</v>
      </c>
    </row>
    <row r="21" spans="1:14" ht="13.5" customHeight="1">
      <c r="A21" s="66">
        <v>15</v>
      </c>
      <c r="B21" s="71" t="s">
        <v>103</v>
      </c>
      <c r="C21" s="232">
        <f>'TABLE-11'!I21</f>
        <v>1729</v>
      </c>
      <c r="D21" s="232">
        <f>'TABLE-11'!J21</f>
        <v>790</v>
      </c>
      <c r="E21" s="232">
        <f>'TABLE-11'!K21</f>
        <v>45.691150954308846</v>
      </c>
      <c r="F21" s="232">
        <v>823</v>
      </c>
      <c r="G21" s="71">
        <v>675</v>
      </c>
      <c r="H21" s="232">
        <f t="shared" si="0"/>
        <v>82.01701093560146</v>
      </c>
      <c r="I21" s="232">
        <v>2344</v>
      </c>
      <c r="J21" s="71">
        <v>1267</v>
      </c>
      <c r="K21" s="232">
        <f t="shared" si="1"/>
        <v>54.05290102389078</v>
      </c>
      <c r="L21" s="232">
        <f t="shared" si="2"/>
        <v>4896</v>
      </c>
      <c r="M21" s="232">
        <f t="shared" si="3"/>
        <v>2732</v>
      </c>
      <c r="N21" s="232">
        <f t="shared" si="4"/>
        <v>55.80065359477124</v>
      </c>
    </row>
    <row r="22" spans="1:14" ht="13.5" customHeight="1">
      <c r="A22" s="66">
        <v>16</v>
      </c>
      <c r="B22" s="71" t="s">
        <v>20</v>
      </c>
      <c r="C22" s="232">
        <f>'TABLE-11'!I22</f>
        <v>10155</v>
      </c>
      <c r="D22" s="232">
        <f>'TABLE-11'!J22</f>
        <v>10167</v>
      </c>
      <c r="E22" s="232">
        <f>'TABLE-11'!K22</f>
        <v>100.11816838995568</v>
      </c>
      <c r="F22" s="232">
        <v>1944</v>
      </c>
      <c r="G22" s="71">
        <v>4515</v>
      </c>
      <c r="H22" s="232">
        <f t="shared" si="0"/>
        <v>232.2530864197531</v>
      </c>
      <c r="I22" s="232">
        <v>6860</v>
      </c>
      <c r="J22" s="71">
        <v>8925</v>
      </c>
      <c r="K22" s="232">
        <f t="shared" si="1"/>
        <v>130.10204081632654</v>
      </c>
      <c r="L22" s="232">
        <f t="shared" si="2"/>
        <v>18959</v>
      </c>
      <c r="M22" s="232">
        <f t="shared" si="3"/>
        <v>23607</v>
      </c>
      <c r="N22" s="232">
        <f t="shared" si="4"/>
        <v>124.51606097368004</v>
      </c>
    </row>
    <row r="23" spans="1:14" ht="13.5" customHeight="1">
      <c r="A23" s="66">
        <v>17</v>
      </c>
      <c r="B23" s="71" t="s">
        <v>21</v>
      </c>
      <c r="C23" s="232">
        <f>'TABLE-11'!I23</f>
        <v>21445</v>
      </c>
      <c r="D23" s="232">
        <f>'TABLE-11'!J23</f>
        <v>11241</v>
      </c>
      <c r="E23" s="232">
        <f>'TABLE-11'!K23</f>
        <v>52.41781301002565</v>
      </c>
      <c r="F23" s="232">
        <v>3531</v>
      </c>
      <c r="G23" s="71">
        <v>1892</v>
      </c>
      <c r="H23" s="232">
        <f t="shared" si="0"/>
        <v>53.58255451713396</v>
      </c>
      <c r="I23" s="232">
        <v>12842</v>
      </c>
      <c r="J23" s="71">
        <v>1687</v>
      </c>
      <c r="K23" s="232">
        <f t="shared" si="1"/>
        <v>13.136583086746613</v>
      </c>
      <c r="L23" s="232">
        <f t="shared" si="2"/>
        <v>37818</v>
      </c>
      <c r="M23" s="232">
        <f t="shared" si="3"/>
        <v>14820</v>
      </c>
      <c r="N23" s="232">
        <f t="shared" si="4"/>
        <v>39.18768840234809</v>
      </c>
    </row>
    <row r="24" spans="1:14" ht="13.5" customHeight="1">
      <c r="A24" s="66">
        <v>18</v>
      </c>
      <c r="B24" s="71" t="s">
        <v>19</v>
      </c>
      <c r="C24" s="232">
        <f>'TABLE-11'!I24</f>
        <v>202</v>
      </c>
      <c r="D24" s="232">
        <f>'TABLE-11'!J24</f>
        <v>0</v>
      </c>
      <c r="E24" s="232">
        <f>'TABLE-11'!K24</f>
        <v>0</v>
      </c>
      <c r="F24" s="232">
        <v>158</v>
      </c>
      <c r="G24" s="71">
        <v>6</v>
      </c>
      <c r="H24" s="232">
        <f t="shared" si="0"/>
        <v>3.7974683544303796</v>
      </c>
      <c r="I24" s="232">
        <v>488</v>
      </c>
      <c r="J24" s="71">
        <v>37</v>
      </c>
      <c r="K24" s="232">
        <f t="shared" si="1"/>
        <v>7.581967213114754</v>
      </c>
      <c r="L24" s="232">
        <f t="shared" si="2"/>
        <v>848</v>
      </c>
      <c r="M24" s="232">
        <f t="shared" si="3"/>
        <v>43</v>
      </c>
      <c r="N24" s="232">
        <f t="shared" si="4"/>
        <v>5.070754716981132</v>
      </c>
    </row>
    <row r="25" spans="1:14" ht="13.5" customHeight="1">
      <c r="A25" s="66">
        <v>19</v>
      </c>
      <c r="B25" s="71" t="s">
        <v>123</v>
      </c>
      <c r="C25" s="232">
        <f>'TABLE-11'!I25</f>
        <v>78</v>
      </c>
      <c r="D25" s="232">
        <f>'TABLE-11'!J25</f>
        <v>185</v>
      </c>
      <c r="E25" s="232">
        <f>'TABLE-11'!K25</f>
        <v>237.17948717948718</v>
      </c>
      <c r="F25" s="232">
        <v>103</v>
      </c>
      <c r="G25" s="71">
        <v>26</v>
      </c>
      <c r="H25" s="232">
        <f t="shared" si="0"/>
        <v>25.24271844660194</v>
      </c>
      <c r="I25" s="232">
        <v>963</v>
      </c>
      <c r="J25" s="71">
        <v>652</v>
      </c>
      <c r="K25" s="232">
        <f t="shared" si="1"/>
        <v>67.70508826583593</v>
      </c>
      <c r="L25" s="232">
        <f t="shared" si="2"/>
        <v>1144</v>
      </c>
      <c r="M25" s="232">
        <f t="shared" si="3"/>
        <v>863</v>
      </c>
      <c r="N25" s="232">
        <f t="shared" si="4"/>
        <v>75.43706293706293</v>
      </c>
    </row>
    <row r="26" spans="1:14" ht="13.5" customHeight="1">
      <c r="A26" s="66"/>
      <c r="B26" s="72" t="s">
        <v>221</v>
      </c>
      <c r="C26" s="314">
        <f>SUM(C7:C25)</f>
        <v>228276</v>
      </c>
      <c r="D26" s="314">
        <f>SUM(D7:D25)</f>
        <v>218689</v>
      </c>
      <c r="E26" s="314">
        <f>(D26*100)/C26</f>
        <v>95.80025933519073</v>
      </c>
      <c r="F26" s="314">
        <f>SUM(F7:F25)</f>
        <v>40640</v>
      </c>
      <c r="G26" s="72">
        <f>SUM(G7:G25)</f>
        <v>48016</v>
      </c>
      <c r="H26" s="314">
        <f t="shared" si="0"/>
        <v>118.14960629921259</v>
      </c>
      <c r="I26" s="314">
        <f>SUM(I7:I25)</f>
        <v>127120</v>
      </c>
      <c r="J26" s="72">
        <f>SUM(J7:J25)</f>
        <v>67129</v>
      </c>
      <c r="K26" s="314">
        <f t="shared" si="1"/>
        <v>52.80758338577722</v>
      </c>
      <c r="L26" s="314">
        <f>SUM(L7:L25)</f>
        <v>396036</v>
      </c>
      <c r="M26" s="314">
        <f>SUM(M7:M25)</f>
        <v>333834</v>
      </c>
      <c r="N26" s="314">
        <f t="shared" si="4"/>
        <v>84.29385207405387</v>
      </c>
    </row>
    <row r="27" spans="1:14" ht="13.5" customHeight="1">
      <c r="A27" s="66">
        <v>20</v>
      </c>
      <c r="B27" s="71" t="s">
        <v>23</v>
      </c>
      <c r="C27" s="232">
        <f>'TABLE-11'!I27</f>
        <v>0</v>
      </c>
      <c r="D27" s="232">
        <f>'TABLE-11'!J27</f>
        <v>0</v>
      </c>
      <c r="E27" s="232">
        <f>'TABLE-11'!K27</f>
        <v>0</v>
      </c>
      <c r="F27" s="232">
        <v>146</v>
      </c>
      <c r="G27" s="71">
        <v>0</v>
      </c>
      <c r="H27" s="232">
        <f t="shared" si="0"/>
        <v>0</v>
      </c>
      <c r="I27" s="232">
        <v>553</v>
      </c>
      <c r="J27" s="71">
        <v>120</v>
      </c>
      <c r="K27" s="232">
        <f t="shared" si="1"/>
        <v>21.699819168173597</v>
      </c>
      <c r="L27" s="232">
        <f t="shared" si="2"/>
        <v>699</v>
      </c>
      <c r="M27" s="232">
        <f aca="true" t="shared" si="5" ref="M27:M34">D27+G27+J27</f>
        <v>120</v>
      </c>
      <c r="N27" s="232">
        <f t="shared" si="4"/>
        <v>17.167381974248926</v>
      </c>
    </row>
    <row r="28" spans="1:14" ht="13.5" customHeight="1">
      <c r="A28" s="66">
        <v>21</v>
      </c>
      <c r="B28" s="71" t="s">
        <v>256</v>
      </c>
      <c r="C28" s="232">
        <f>'TABLE-11'!I28</f>
        <v>0</v>
      </c>
      <c r="D28" s="232">
        <f>'TABLE-11'!J28</f>
        <v>0</v>
      </c>
      <c r="E28" s="232">
        <v>0</v>
      </c>
      <c r="F28" s="232">
        <v>50</v>
      </c>
      <c r="G28" s="71">
        <v>125</v>
      </c>
      <c r="H28" s="232">
        <f t="shared" si="0"/>
        <v>250</v>
      </c>
      <c r="I28" s="232">
        <v>342</v>
      </c>
      <c r="J28" s="71">
        <v>0</v>
      </c>
      <c r="K28" s="232">
        <f t="shared" si="1"/>
        <v>0</v>
      </c>
      <c r="L28" s="232">
        <f t="shared" si="2"/>
        <v>392</v>
      </c>
      <c r="M28" s="232">
        <f t="shared" si="5"/>
        <v>125</v>
      </c>
      <c r="N28" s="232">
        <f t="shared" si="4"/>
        <v>31.887755102040817</v>
      </c>
    </row>
    <row r="29" spans="1:14" ht="13.5" customHeight="1">
      <c r="A29" s="66">
        <v>22</v>
      </c>
      <c r="B29" s="71" t="s">
        <v>166</v>
      </c>
      <c r="C29" s="232">
        <f>'TABLE-11'!I29</f>
        <v>0</v>
      </c>
      <c r="D29" s="232">
        <f>'TABLE-11'!J29</f>
        <v>0</v>
      </c>
      <c r="E29" s="232">
        <v>0</v>
      </c>
      <c r="F29" s="232">
        <v>181</v>
      </c>
      <c r="G29" s="71">
        <v>35</v>
      </c>
      <c r="H29" s="232">
        <f t="shared" si="0"/>
        <v>19.337016574585636</v>
      </c>
      <c r="I29" s="232">
        <v>1920</v>
      </c>
      <c r="J29" s="71">
        <v>290</v>
      </c>
      <c r="K29" s="232">
        <f t="shared" si="1"/>
        <v>15.104166666666666</v>
      </c>
      <c r="L29" s="232">
        <f t="shared" si="2"/>
        <v>2101</v>
      </c>
      <c r="M29" s="232">
        <f t="shared" si="5"/>
        <v>325</v>
      </c>
      <c r="N29" s="232">
        <f t="shared" si="4"/>
        <v>15.46882436934793</v>
      </c>
    </row>
    <row r="30" spans="1:14" ht="13.5" customHeight="1">
      <c r="A30" s="66">
        <v>23</v>
      </c>
      <c r="B30" s="71" t="s">
        <v>24</v>
      </c>
      <c r="C30" s="232">
        <f>'TABLE-11'!I30</f>
        <v>0</v>
      </c>
      <c r="D30" s="232">
        <f>'TABLE-11'!J30</f>
        <v>0</v>
      </c>
      <c r="E30" s="232">
        <v>0</v>
      </c>
      <c r="F30" s="232">
        <v>2177</v>
      </c>
      <c r="G30" s="71">
        <v>91</v>
      </c>
      <c r="H30" s="232">
        <f t="shared" si="0"/>
        <v>4.180064308681672</v>
      </c>
      <c r="I30" s="232">
        <v>583</v>
      </c>
      <c r="J30" s="71">
        <v>88</v>
      </c>
      <c r="K30" s="232">
        <f t="shared" si="1"/>
        <v>15.09433962264151</v>
      </c>
      <c r="L30" s="232">
        <f t="shared" si="2"/>
        <v>2760</v>
      </c>
      <c r="M30" s="232">
        <f t="shared" si="5"/>
        <v>179</v>
      </c>
      <c r="N30" s="232">
        <f t="shared" si="4"/>
        <v>6.4855072463768115</v>
      </c>
    </row>
    <row r="31" spans="1:14" ht="13.5" customHeight="1">
      <c r="A31" s="66">
        <v>24</v>
      </c>
      <c r="B31" s="71" t="s">
        <v>22</v>
      </c>
      <c r="C31" s="232">
        <f>'TABLE-11'!I31</f>
        <v>0</v>
      </c>
      <c r="D31" s="232">
        <f>'TABLE-11'!J31</f>
        <v>0</v>
      </c>
      <c r="E31" s="232">
        <v>0</v>
      </c>
      <c r="F31" s="232">
        <v>40</v>
      </c>
      <c r="G31" s="71">
        <v>147</v>
      </c>
      <c r="H31" s="232">
        <f t="shared" si="0"/>
        <v>367.5</v>
      </c>
      <c r="I31" s="232">
        <v>343</v>
      </c>
      <c r="J31" s="71">
        <v>183</v>
      </c>
      <c r="K31" s="232">
        <f t="shared" si="1"/>
        <v>53.352769679300295</v>
      </c>
      <c r="L31" s="232">
        <f t="shared" si="2"/>
        <v>383</v>
      </c>
      <c r="M31" s="232">
        <f t="shared" si="5"/>
        <v>330</v>
      </c>
      <c r="N31" s="232">
        <f t="shared" si="4"/>
        <v>86.16187989556136</v>
      </c>
    </row>
    <row r="32" spans="1:14" ht="13.5" customHeight="1">
      <c r="A32" s="66">
        <v>25</v>
      </c>
      <c r="B32" s="71" t="s">
        <v>139</v>
      </c>
      <c r="C32" s="232">
        <f>'TABLE-11'!I32</f>
        <v>159</v>
      </c>
      <c r="D32" s="232">
        <f>'TABLE-11'!J32</f>
        <v>99</v>
      </c>
      <c r="E32" s="232">
        <f>'TABLE-11'!K32</f>
        <v>62.264150943396224</v>
      </c>
      <c r="F32" s="232">
        <v>792</v>
      </c>
      <c r="G32" s="71">
        <v>584</v>
      </c>
      <c r="H32" s="232">
        <f t="shared" si="0"/>
        <v>73.73737373737374</v>
      </c>
      <c r="I32" s="232">
        <v>739</v>
      </c>
      <c r="J32" s="71">
        <v>615</v>
      </c>
      <c r="K32" s="232">
        <f t="shared" si="1"/>
        <v>83.22056833558864</v>
      </c>
      <c r="L32" s="232">
        <f t="shared" si="2"/>
        <v>1690</v>
      </c>
      <c r="M32" s="232">
        <f t="shared" si="5"/>
        <v>1298</v>
      </c>
      <c r="N32" s="232">
        <f t="shared" si="4"/>
        <v>76.80473372781066</v>
      </c>
    </row>
    <row r="33" spans="1:14" ht="13.5" customHeight="1">
      <c r="A33" s="66">
        <v>26</v>
      </c>
      <c r="B33" s="71" t="s">
        <v>18</v>
      </c>
      <c r="C33" s="232">
        <f>'TABLE-11'!I33</f>
        <v>104747</v>
      </c>
      <c r="D33" s="232">
        <f>'TABLE-11'!J33</f>
        <v>90519</v>
      </c>
      <c r="E33" s="232">
        <f>'TABLE-11'!K33</f>
        <v>86.41679475307168</v>
      </c>
      <c r="F33" s="232">
        <v>13461</v>
      </c>
      <c r="G33" s="71">
        <v>3066</v>
      </c>
      <c r="H33" s="232">
        <f t="shared" si="0"/>
        <v>22.776911076443056</v>
      </c>
      <c r="I33" s="232">
        <v>62483</v>
      </c>
      <c r="J33" s="71">
        <v>30111</v>
      </c>
      <c r="K33" s="232">
        <f t="shared" si="1"/>
        <v>48.19070787254133</v>
      </c>
      <c r="L33" s="232">
        <f t="shared" si="2"/>
        <v>180691</v>
      </c>
      <c r="M33" s="232">
        <f t="shared" si="5"/>
        <v>123696</v>
      </c>
      <c r="N33" s="232">
        <f t="shared" si="4"/>
        <v>68.45720041396639</v>
      </c>
    </row>
    <row r="34" spans="1:14" ht="13.5" customHeight="1">
      <c r="A34" s="66">
        <v>27</v>
      </c>
      <c r="B34" s="71" t="s">
        <v>102</v>
      </c>
      <c r="C34" s="232">
        <f>'TABLE-11'!I34</f>
        <v>81469</v>
      </c>
      <c r="D34" s="232">
        <f>'TABLE-11'!J34</f>
        <v>62096</v>
      </c>
      <c r="E34" s="232">
        <f>'TABLE-11'!K34</f>
        <v>76.22040285261879</v>
      </c>
      <c r="F34" s="232">
        <v>12927</v>
      </c>
      <c r="G34" s="71">
        <v>25303</v>
      </c>
      <c r="H34" s="232">
        <f t="shared" si="0"/>
        <v>195.7376034656146</v>
      </c>
      <c r="I34" s="232">
        <v>35233</v>
      </c>
      <c r="J34" s="71">
        <v>9891</v>
      </c>
      <c r="K34" s="232">
        <f t="shared" si="1"/>
        <v>28.073113274486985</v>
      </c>
      <c r="L34" s="232">
        <f t="shared" si="2"/>
        <v>129629</v>
      </c>
      <c r="M34" s="232">
        <f t="shared" si="5"/>
        <v>97290</v>
      </c>
      <c r="N34" s="232">
        <f t="shared" si="4"/>
        <v>75.05265025572982</v>
      </c>
    </row>
    <row r="35" spans="1:14" ht="13.5" customHeight="1">
      <c r="A35" s="66"/>
      <c r="B35" s="72" t="s">
        <v>223</v>
      </c>
      <c r="C35" s="314">
        <f>SUM(C27:C34)</f>
        <v>186375</v>
      </c>
      <c r="D35" s="314">
        <f>SUM(D27:D34)</f>
        <v>152714</v>
      </c>
      <c r="E35" s="314">
        <f>(D35*100)/C35</f>
        <v>81.93910127431255</v>
      </c>
      <c r="F35" s="314">
        <f>SUM(F27:F34)</f>
        <v>29774</v>
      </c>
      <c r="G35" s="72">
        <f>SUM(G27:G34)</f>
        <v>29351</v>
      </c>
      <c r="H35" s="314">
        <f t="shared" si="0"/>
        <v>98.57929737354739</v>
      </c>
      <c r="I35" s="314">
        <f>SUM(I27:I34)</f>
        <v>102196</v>
      </c>
      <c r="J35" s="72">
        <f>SUM(J27:J34)</f>
        <v>41298</v>
      </c>
      <c r="K35" s="314">
        <f t="shared" si="1"/>
        <v>40.41058358448471</v>
      </c>
      <c r="L35" s="314">
        <f>SUM(L27:L34)</f>
        <v>318345</v>
      </c>
      <c r="M35" s="314">
        <f>SUM(M27:M34)</f>
        <v>223363</v>
      </c>
      <c r="N35" s="314">
        <f t="shared" si="4"/>
        <v>70.16381598580156</v>
      </c>
    </row>
    <row r="36" spans="1:14" ht="13.5" customHeight="1">
      <c r="A36" s="66">
        <v>28</v>
      </c>
      <c r="B36" s="71" t="s">
        <v>160</v>
      </c>
      <c r="C36" s="232">
        <f>'TABLE-11'!I36</f>
        <v>334</v>
      </c>
      <c r="D36" s="232">
        <f>'TABLE-11'!J36</f>
        <v>329</v>
      </c>
      <c r="E36" s="232">
        <f>'TABLE-11'!K36</f>
        <v>98.50299401197604</v>
      </c>
      <c r="F36" s="232">
        <v>261</v>
      </c>
      <c r="G36" s="71">
        <v>226</v>
      </c>
      <c r="H36" s="232">
        <f t="shared" si="0"/>
        <v>86.59003831417624</v>
      </c>
      <c r="I36" s="232">
        <v>1160</v>
      </c>
      <c r="J36" s="71">
        <v>340</v>
      </c>
      <c r="K36" s="232">
        <f t="shared" si="1"/>
        <v>29.310344827586206</v>
      </c>
      <c r="L36" s="232">
        <f t="shared" si="2"/>
        <v>1755</v>
      </c>
      <c r="M36" s="232">
        <f aca="true" t="shared" si="6" ref="M36:M49">D36+G36+J36</f>
        <v>895</v>
      </c>
      <c r="N36" s="232">
        <f t="shared" si="4"/>
        <v>50.997150997150996</v>
      </c>
    </row>
    <row r="37" spans="1:14" ht="13.5" customHeight="1">
      <c r="A37" s="66">
        <v>29</v>
      </c>
      <c r="B37" s="71" t="s">
        <v>262</v>
      </c>
      <c r="C37" s="232">
        <f>'TABLE-11'!I37</f>
        <v>13</v>
      </c>
      <c r="D37" s="232">
        <f>'TABLE-11'!J37</f>
        <v>0</v>
      </c>
      <c r="E37" s="232">
        <v>0</v>
      </c>
      <c r="F37" s="232">
        <v>162</v>
      </c>
      <c r="G37" s="71">
        <v>108</v>
      </c>
      <c r="H37" s="232">
        <f t="shared" si="0"/>
        <v>66.66666666666667</v>
      </c>
      <c r="I37" s="232">
        <v>407</v>
      </c>
      <c r="J37" s="71">
        <v>3251</v>
      </c>
      <c r="K37" s="232">
        <v>0</v>
      </c>
      <c r="L37" s="232">
        <f t="shared" si="2"/>
        <v>582</v>
      </c>
      <c r="M37" s="232">
        <f t="shared" si="6"/>
        <v>3359</v>
      </c>
      <c r="N37" s="232">
        <v>0</v>
      </c>
    </row>
    <row r="38" spans="1:14" ht="13.5" customHeight="1">
      <c r="A38" s="66">
        <v>30</v>
      </c>
      <c r="B38" s="71" t="s">
        <v>227</v>
      </c>
      <c r="C38" s="232">
        <f>'TABLE-11'!I38</f>
        <v>2361</v>
      </c>
      <c r="D38" s="232">
        <f>'TABLE-11'!J38</f>
        <v>3431</v>
      </c>
      <c r="E38" s="232">
        <f>'TABLE-11'!K38</f>
        <v>145.31977975434137</v>
      </c>
      <c r="F38" s="232">
        <v>2047</v>
      </c>
      <c r="G38" s="71">
        <v>3946</v>
      </c>
      <c r="H38" s="232">
        <f t="shared" si="0"/>
        <v>192.76990718124085</v>
      </c>
      <c r="I38" s="232">
        <v>3660</v>
      </c>
      <c r="J38" s="71">
        <v>1890</v>
      </c>
      <c r="K38" s="232">
        <f t="shared" si="1"/>
        <v>51.63934426229508</v>
      </c>
      <c r="L38" s="232">
        <f t="shared" si="2"/>
        <v>8068</v>
      </c>
      <c r="M38" s="232">
        <f t="shared" si="6"/>
        <v>9267</v>
      </c>
      <c r="N38" s="232">
        <f t="shared" si="4"/>
        <v>114.86117997025285</v>
      </c>
    </row>
    <row r="39" spans="1:14" ht="13.5" customHeight="1">
      <c r="A39" s="66">
        <v>31</v>
      </c>
      <c r="B39" s="71" t="s">
        <v>214</v>
      </c>
      <c r="C39" s="232">
        <f>'TABLE-11'!I39</f>
        <v>4660</v>
      </c>
      <c r="D39" s="232">
        <f>'TABLE-11'!J39</f>
        <v>8488</v>
      </c>
      <c r="E39" s="232">
        <f>'TABLE-11'!K39</f>
        <v>182.1459227467811</v>
      </c>
      <c r="F39" s="232">
        <v>2492</v>
      </c>
      <c r="G39" s="71">
        <v>0</v>
      </c>
      <c r="H39" s="232">
        <f t="shared" si="0"/>
        <v>0</v>
      </c>
      <c r="I39" s="232">
        <v>10769</v>
      </c>
      <c r="J39" s="71">
        <v>18202</v>
      </c>
      <c r="K39" s="232">
        <f t="shared" si="1"/>
        <v>169.02219333271427</v>
      </c>
      <c r="L39" s="232">
        <f t="shared" si="2"/>
        <v>17921</v>
      </c>
      <c r="M39" s="232">
        <f t="shared" si="6"/>
        <v>26690</v>
      </c>
      <c r="N39" s="232">
        <f t="shared" si="4"/>
        <v>148.93142123765415</v>
      </c>
    </row>
    <row r="40" spans="1:14" ht="13.5" customHeight="1">
      <c r="A40" s="66">
        <v>32</v>
      </c>
      <c r="B40" s="71" t="s">
        <v>271</v>
      </c>
      <c r="C40" s="232">
        <f>'TABLE-11'!I40</f>
        <v>1520</v>
      </c>
      <c r="D40" s="232">
        <f>'TABLE-11'!J40</f>
        <v>2743</v>
      </c>
      <c r="E40" s="232">
        <f>'TABLE-11'!K40</f>
        <v>180.46052631578948</v>
      </c>
      <c r="F40" s="232">
        <v>840</v>
      </c>
      <c r="G40" s="71">
        <v>1069</v>
      </c>
      <c r="H40" s="232">
        <f t="shared" si="0"/>
        <v>127.26190476190476</v>
      </c>
      <c r="I40" s="232">
        <v>1020</v>
      </c>
      <c r="J40" s="71">
        <v>2914</v>
      </c>
      <c r="K40" s="232">
        <f t="shared" si="1"/>
        <v>285.6862745098039</v>
      </c>
      <c r="L40" s="232">
        <f t="shared" si="2"/>
        <v>3380</v>
      </c>
      <c r="M40" s="232">
        <f t="shared" si="6"/>
        <v>6726</v>
      </c>
      <c r="N40" s="232">
        <v>0</v>
      </c>
    </row>
    <row r="41" spans="1:14" ht="13.5" customHeight="1">
      <c r="A41" s="66">
        <v>33</v>
      </c>
      <c r="B41" s="71" t="s">
        <v>215</v>
      </c>
      <c r="C41" s="232">
        <f>'TABLE-11'!I41</f>
        <v>134</v>
      </c>
      <c r="D41" s="232">
        <f>'TABLE-11'!J41</f>
        <v>0</v>
      </c>
      <c r="E41" s="232">
        <f>'TABLE-11'!K41</f>
        <v>0</v>
      </c>
      <c r="F41" s="232">
        <v>259</v>
      </c>
      <c r="G41" s="71">
        <v>0</v>
      </c>
      <c r="H41" s="232">
        <f t="shared" si="0"/>
        <v>0</v>
      </c>
      <c r="I41" s="232">
        <v>853</v>
      </c>
      <c r="J41" s="71">
        <v>10</v>
      </c>
      <c r="K41" s="232">
        <f t="shared" si="1"/>
        <v>1.1723329425556859</v>
      </c>
      <c r="L41" s="232">
        <f t="shared" si="2"/>
        <v>1246</v>
      </c>
      <c r="M41" s="232">
        <f t="shared" si="6"/>
        <v>10</v>
      </c>
      <c r="N41" s="232">
        <f t="shared" si="4"/>
        <v>0.8025682182985554</v>
      </c>
    </row>
    <row r="42" spans="1:14" ht="13.5" customHeight="1">
      <c r="A42" s="66">
        <v>34</v>
      </c>
      <c r="B42" s="71" t="s">
        <v>216</v>
      </c>
      <c r="C42" s="232">
        <f>'TABLE-11'!I42</f>
        <v>0</v>
      </c>
      <c r="D42" s="232">
        <f>'TABLE-11'!J42</f>
        <v>185</v>
      </c>
      <c r="E42" s="232">
        <v>0</v>
      </c>
      <c r="F42" s="232">
        <v>22</v>
      </c>
      <c r="G42" s="71">
        <v>0</v>
      </c>
      <c r="H42" s="232">
        <f t="shared" si="0"/>
        <v>0</v>
      </c>
      <c r="I42" s="232">
        <v>355</v>
      </c>
      <c r="J42" s="71">
        <v>0</v>
      </c>
      <c r="K42" s="232">
        <f t="shared" si="1"/>
        <v>0</v>
      </c>
      <c r="L42" s="232">
        <f t="shared" si="2"/>
        <v>377</v>
      </c>
      <c r="M42" s="232">
        <f t="shared" si="6"/>
        <v>185</v>
      </c>
      <c r="N42" s="232">
        <f t="shared" si="4"/>
        <v>49.07161803713528</v>
      </c>
    </row>
    <row r="43" spans="1:14" ht="13.5" customHeight="1">
      <c r="A43" s="136">
        <v>35</v>
      </c>
      <c r="B43" s="137" t="s">
        <v>358</v>
      </c>
      <c r="C43" s="232">
        <f>'TABLE-11'!I43</f>
        <v>0</v>
      </c>
      <c r="D43" s="232">
        <f>'TABLE-11'!J43</f>
        <v>0</v>
      </c>
      <c r="E43" s="232">
        <v>0</v>
      </c>
      <c r="F43" s="232">
        <v>0</v>
      </c>
      <c r="G43" s="71">
        <v>0</v>
      </c>
      <c r="H43" s="232" t="e">
        <f t="shared" si="0"/>
        <v>#DIV/0!</v>
      </c>
      <c r="I43" s="232">
        <v>40</v>
      </c>
      <c r="J43" s="71">
        <v>0</v>
      </c>
      <c r="K43" s="232">
        <f>(J43*100)/I43</f>
        <v>0</v>
      </c>
      <c r="L43" s="232">
        <f>C43+F43+I43</f>
        <v>40</v>
      </c>
      <c r="M43" s="232">
        <f t="shared" si="6"/>
        <v>0</v>
      </c>
      <c r="N43" s="232">
        <f>(M43*100)/L43</f>
        <v>0</v>
      </c>
    </row>
    <row r="44" spans="1:14" ht="13.5" customHeight="1">
      <c r="A44" s="66">
        <v>36</v>
      </c>
      <c r="B44" s="71" t="s">
        <v>234</v>
      </c>
      <c r="C44" s="232">
        <f>'TABLE-11'!I44</f>
        <v>0</v>
      </c>
      <c r="D44" s="232">
        <f>'TABLE-11'!J44</f>
        <v>0</v>
      </c>
      <c r="E44" s="232">
        <v>0</v>
      </c>
      <c r="F44" s="232">
        <v>8</v>
      </c>
      <c r="G44" s="71">
        <v>0</v>
      </c>
      <c r="H44" s="232">
        <f t="shared" si="0"/>
        <v>0</v>
      </c>
      <c r="I44" s="232">
        <v>150</v>
      </c>
      <c r="J44" s="71">
        <v>2</v>
      </c>
      <c r="K44" s="232">
        <v>0</v>
      </c>
      <c r="L44" s="232">
        <f t="shared" si="2"/>
        <v>158</v>
      </c>
      <c r="M44" s="232">
        <f t="shared" si="6"/>
        <v>2</v>
      </c>
      <c r="N44" s="232">
        <v>0</v>
      </c>
    </row>
    <row r="45" spans="1:14" ht="13.5" customHeight="1">
      <c r="A45" s="66">
        <v>37</v>
      </c>
      <c r="B45" s="71" t="s">
        <v>246</v>
      </c>
      <c r="C45" s="232">
        <f>'TABLE-11'!I45</f>
        <v>164</v>
      </c>
      <c r="D45" s="232">
        <f>'TABLE-11'!J45</f>
        <v>0</v>
      </c>
      <c r="E45" s="232">
        <f>'TABLE-11'!K45</f>
        <v>0</v>
      </c>
      <c r="F45" s="232">
        <v>93</v>
      </c>
      <c r="G45" s="71">
        <v>198</v>
      </c>
      <c r="H45" s="232">
        <f t="shared" si="0"/>
        <v>212.90322580645162</v>
      </c>
      <c r="I45" s="232">
        <v>451</v>
      </c>
      <c r="J45" s="71">
        <v>397</v>
      </c>
      <c r="K45" s="232">
        <f t="shared" si="1"/>
        <v>88.02660753880266</v>
      </c>
      <c r="L45" s="232">
        <f t="shared" si="2"/>
        <v>708</v>
      </c>
      <c r="M45" s="232">
        <f t="shared" si="6"/>
        <v>595</v>
      </c>
      <c r="N45" s="232">
        <f t="shared" si="4"/>
        <v>84.03954802259886</v>
      </c>
    </row>
    <row r="46" spans="1:14" ht="13.5" customHeight="1">
      <c r="A46" s="66">
        <v>38</v>
      </c>
      <c r="B46" s="71" t="s">
        <v>25</v>
      </c>
      <c r="C46" s="232">
        <f>'TABLE-11'!I46</f>
        <v>70</v>
      </c>
      <c r="D46" s="232">
        <f>'TABLE-11'!J46</f>
        <v>0</v>
      </c>
      <c r="E46" s="232">
        <f>'TABLE-11'!K46</f>
        <v>0</v>
      </c>
      <c r="F46" s="232">
        <v>150</v>
      </c>
      <c r="G46" s="71">
        <v>9</v>
      </c>
      <c r="H46" s="232">
        <f t="shared" si="0"/>
        <v>6</v>
      </c>
      <c r="I46" s="232">
        <v>515</v>
      </c>
      <c r="J46" s="71">
        <v>47</v>
      </c>
      <c r="K46" s="232">
        <f t="shared" si="1"/>
        <v>9.12621359223301</v>
      </c>
      <c r="L46" s="232">
        <f t="shared" si="2"/>
        <v>735</v>
      </c>
      <c r="M46" s="232">
        <f t="shared" si="6"/>
        <v>56</v>
      </c>
      <c r="N46" s="232">
        <f t="shared" si="4"/>
        <v>7.619047619047619</v>
      </c>
    </row>
    <row r="47" spans="1:14" ht="13.5" customHeight="1">
      <c r="A47" s="66">
        <v>39</v>
      </c>
      <c r="B47" s="71" t="s">
        <v>220</v>
      </c>
      <c r="C47" s="232">
        <f>'TABLE-11'!I47</f>
        <v>1</v>
      </c>
      <c r="D47" s="232">
        <f>'TABLE-11'!J47</f>
        <v>0</v>
      </c>
      <c r="E47" s="232">
        <f>'TABLE-11'!K47</f>
        <v>0</v>
      </c>
      <c r="F47" s="232">
        <v>4</v>
      </c>
      <c r="G47" s="71">
        <v>0</v>
      </c>
      <c r="H47" s="232">
        <f t="shared" si="0"/>
        <v>0</v>
      </c>
      <c r="I47" s="232">
        <v>352</v>
      </c>
      <c r="J47" s="71">
        <v>0</v>
      </c>
      <c r="K47" s="232">
        <f t="shared" si="1"/>
        <v>0</v>
      </c>
      <c r="L47" s="232">
        <f t="shared" si="2"/>
        <v>357</v>
      </c>
      <c r="M47" s="232">
        <f t="shared" si="6"/>
        <v>0</v>
      </c>
      <c r="N47" s="232">
        <f t="shared" si="4"/>
        <v>0</v>
      </c>
    </row>
    <row r="48" spans="1:14" ht="13.5" customHeight="1">
      <c r="A48" s="66">
        <v>40</v>
      </c>
      <c r="B48" s="71" t="s">
        <v>359</v>
      </c>
      <c r="C48" s="232">
        <f>'TABLE-11'!I48</f>
        <v>0</v>
      </c>
      <c r="D48" s="232">
        <f>'TABLE-11'!J48</f>
        <v>4</v>
      </c>
      <c r="E48" s="232" t="e">
        <f>'TABLE-11'!K48</f>
        <v>#DIV/0!</v>
      </c>
      <c r="F48" s="232">
        <v>0</v>
      </c>
      <c r="G48" s="71">
        <v>3</v>
      </c>
      <c r="H48" s="232" t="e">
        <f t="shared" si="0"/>
        <v>#DIV/0!</v>
      </c>
      <c r="I48" s="232">
        <v>60</v>
      </c>
      <c r="J48" s="71">
        <v>65</v>
      </c>
      <c r="K48" s="232">
        <f t="shared" si="1"/>
        <v>108.33333333333333</v>
      </c>
      <c r="L48" s="232">
        <f t="shared" si="2"/>
        <v>60</v>
      </c>
      <c r="M48" s="232">
        <f t="shared" si="6"/>
        <v>72</v>
      </c>
      <c r="N48" s="232">
        <f t="shared" si="4"/>
        <v>120</v>
      </c>
    </row>
    <row r="49" spans="1:14" ht="13.5" customHeight="1">
      <c r="A49" s="66">
        <v>41</v>
      </c>
      <c r="B49" s="71" t="s">
        <v>346</v>
      </c>
      <c r="C49" s="232">
        <f>'TABLE-11'!I49</f>
        <v>688</v>
      </c>
      <c r="D49" s="232">
        <f>'TABLE-11'!J49</f>
        <v>104</v>
      </c>
      <c r="E49" s="232">
        <f>'TABLE-11'!K49</f>
        <v>15.116279069767442</v>
      </c>
      <c r="F49" s="232">
        <v>275</v>
      </c>
      <c r="G49" s="71">
        <v>332</v>
      </c>
      <c r="H49" s="232">
        <f t="shared" si="0"/>
        <v>120.72727272727273</v>
      </c>
      <c r="I49" s="232">
        <v>1052</v>
      </c>
      <c r="J49" s="71">
        <v>71</v>
      </c>
      <c r="K49" s="232">
        <f t="shared" si="1"/>
        <v>6.749049429657795</v>
      </c>
      <c r="L49" s="232">
        <f t="shared" si="2"/>
        <v>2015</v>
      </c>
      <c r="M49" s="232">
        <f t="shared" si="6"/>
        <v>507</v>
      </c>
      <c r="N49" s="232">
        <f t="shared" si="4"/>
        <v>25.161290322580644</v>
      </c>
    </row>
    <row r="50" spans="1:14" ht="13.5" customHeight="1">
      <c r="A50" s="66"/>
      <c r="B50" s="72" t="s">
        <v>222</v>
      </c>
      <c r="C50" s="314">
        <f>SUM(C36:C49)</f>
        <v>9945</v>
      </c>
      <c r="D50" s="314">
        <f>SUM(D36:D49)</f>
        <v>15284</v>
      </c>
      <c r="E50" s="314">
        <f>(D50*100)/C50</f>
        <v>153.68526897938662</v>
      </c>
      <c r="F50" s="314">
        <f>SUM(F36:F49)</f>
        <v>6613</v>
      </c>
      <c r="G50" s="72">
        <f>SUM(G36:G49)</f>
        <v>5891</v>
      </c>
      <c r="H50" s="314">
        <f t="shared" si="0"/>
        <v>89.08211099349765</v>
      </c>
      <c r="I50" s="314">
        <f>SUM(I36:I49)</f>
        <v>20844</v>
      </c>
      <c r="J50" s="72">
        <f>SUM(J36:J49)</f>
        <v>27189</v>
      </c>
      <c r="K50" s="314">
        <f t="shared" si="1"/>
        <v>130.44041450777203</v>
      </c>
      <c r="L50" s="314">
        <f>SUM(L36:L49)</f>
        <v>37402</v>
      </c>
      <c r="M50" s="314">
        <f>SUM(M36:M49)</f>
        <v>48364</v>
      </c>
      <c r="N50" s="314">
        <f t="shared" si="4"/>
        <v>129.30859312336239</v>
      </c>
    </row>
    <row r="51" spans="1:14" ht="13.5" customHeight="1">
      <c r="A51" s="66"/>
      <c r="B51" s="229" t="s">
        <v>121</v>
      </c>
      <c r="C51" s="314">
        <f>C26+C35+C50</f>
        <v>424596</v>
      </c>
      <c r="D51" s="314">
        <f>D26+D35+D50</f>
        <v>386687</v>
      </c>
      <c r="E51" s="314">
        <f>(D51/C51)*100</f>
        <v>91.07174820299767</v>
      </c>
      <c r="F51" s="314">
        <f>F26+F35+F50</f>
        <v>77027</v>
      </c>
      <c r="G51" s="72">
        <f>G26+G35+G50</f>
        <v>83258</v>
      </c>
      <c r="H51" s="314">
        <f t="shared" si="0"/>
        <v>108.08937125942852</v>
      </c>
      <c r="I51" s="314">
        <f>I26+I35+I50</f>
        <v>250160</v>
      </c>
      <c r="J51" s="72">
        <f>J26+J35+J50</f>
        <v>135616</v>
      </c>
      <c r="K51" s="314">
        <f t="shared" si="1"/>
        <v>54.21170450911416</v>
      </c>
      <c r="L51" s="314">
        <f>L26+L35+L50</f>
        <v>751783</v>
      </c>
      <c r="M51" s="314">
        <f>M26+M35+M50</f>
        <v>605561</v>
      </c>
      <c r="N51" s="314">
        <f t="shared" si="4"/>
        <v>80.54997253196734</v>
      </c>
    </row>
    <row r="52" spans="2:14" ht="12.75">
      <c r="B52" s="131"/>
      <c r="C52" s="234"/>
      <c r="D52" s="234"/>
      <c r="E52" s="234"/>
      <c r="F52" s="234"/>
      <c r="G52" s="26"/>
      <c r="H52" s="234"/>
      <c r="I52" s="234"/>
      <c r="J52" s="26"/>
      <c r="K52" s="234"/>
      <c r="L52" s="234"/>
      <c r="M52" s="234"/>
      <c r="N52" s="234"/>
    </row>
    <row r="53" spans="1:14" ht="15">
      <c r="A53" s="131"/>
      <c r="B53" s="131"/>
      <c r="C53" s="329"/>
      <c r="D53" s="329"/>
      <c r="E53" s="329"/>
      <c r="F53" s="329"/>
      <c r="G53" s="24"/>
      <c r="H53" s="329"/>
      <c r="N53" s="234"/>
    </row>
    <row r="54" spans="4:13" ht="15">
      <c r="D54" s="329"/>
      <c r="E54" s="329"/>
      <c r="F54" s="329"/>
      <c r="G54" s="24"/>
      <c r="M54" s="234"/>
    </row>
    <row r="55" spans="1:14" ht="14.25">
      <c r="A55" s="580"/>
      <c r="B55" s="580"/>
      <c r="C55" s="733" t="s">
        <v>190</v>
      </c>
      <c r="D55" s="733"/>
      <c r="E55" s="733"/>
      <c r="F55" s="558" t="s">
        <v>453</v>
      </c>
      <c r="G55" s="581"/>
      <c r="H55" s="560"/>
      <c r="I55" s="558" t="s">
        <v>67</v>
      </c>
      <c r="J55" s="581"/>
      <c r="K55" s="561"/>
      <c r="L55" s="558" t="s">
        <v>68</v>
      </c>
      <c r="M55" s="559"/>
      <c r="N55" s="560"/>
    </row>
    <row r="56" spans="1:14" ht="12.75">
      <c r="A56" s="582" t="s">
        <v>4</v>
      </c>
      <c r="B56" s="582" t="s">
        <v>5</v>
      </c>
      <c r="C56" s="327" t="s">
        <v>69</v>
      </c>
      <c r="D56" s="327" t="s">
        <v>70</v>
      </c>
      <c r="E56" s="327" t="s">
        <v>71</v>
      </c>
      <c r="F56" s="327" t="s">
        <v>69</v>
      </c>
      <c r="G56" s="167" t="s">
        <v>70</v>
      </c>
      <c r="H56" s="327" t="s">
        <v>71</v>
      </c>
      <c r="I56" s="327" t="s">
        <v>69</v>
      </c>
      <c r="J56" s="167" t="s">
        <v>70</v>
      </c>
      <c r="K56" s="327" t="s">
        <v>71</v>
      </c>
      <c r="L56" s="327" t="s">
        <v>69</v>
      </c>
      <c r="M56" s="327" t="s">
        <v>70</v>
      </c>
      <c r="N56" s="327" t="s">
        <v>71</v>
      </c>
    </row>
    <row r="57" spans="1:14" ht="12.75">
      <c r="A57" s="582" t="s">
        <v>6</v>
      </c>
      <c r="B57" s="584"/>
      <c r="C57" s="563" t="s">
        <v>72</v>
      </c>
      <c r="D57" s="563" t="s">
        <v>73</v>
      </c>
      <c r="E57" s="563" t="s">
        <v>73</v>
      </c>
      <c r="F57" s="563" t="s">
        <v>72</v>
      </c>
      <c r="G57" s="171" t="s">
        <v>73</v>
      </c>
      <c r="H57" s="563" t="s">
        <v>73</v>
      </c>
      <c r="I57" s="563" t="s">
        <v>72</v>
      </c>
      <c r="J57" s="171" t="s">
        <v>73</v>
      </c>
      <c r="K57" s="563" t="s">
        <v>73</v>
      </c>
      <c r="L57" s="563" t="s">
        <v>72</v>
      </c>
      <c r="M57" s="563" t="s">
        <v>73</v>
      </c>
      <c r="N57" s="563" t="s">
        <v>73</v>
      </c>
    </row>
    <row r="58" spans="1:14" s="230" customFormat="1" ht="15" customHeight="1">
      <c r="A58" s="66">
        <v>42</v>
      </c>
      <c r="B58" s="71" t="s">
        <v>263</v>
      </c>
      <c r="C58" s="334">
        <f>'TABLE-11'!I58</f>
        <v>6436</v>
      </c>
      <c r="D58" s="334">
        <f>'TABLE-11'!J58</f>
        <v>4725</v>
      </c>
      <c r="E58" s="334">
        <f>'TABLE-11'!K58</f>
        <v>73.41516469857054</v>
      </c>
      <c r="F58" s="334">
        <v>342</v>
      </c>
      <c r="G58" s="185">
        <v>118</v>
      </c>
      <c r="H58" s="334">
        <f aca="true" t="shared" si="7" ref="H58:H67">(G58*100)/F58</f>
        <v>34.50292397660819</v>
      </c>
      <c r="I58" s="334">
        <v>952</v>
      </c>
      <c r="J58" s="185">
        <v>123</v>
      </c>
      <c r="K58" s="564">
        <f aca="true" t="shared" si="8" ref="K58:K68">(J58*100)/I58</f>
        <v>12.920168067226891</v>
      </c>
      <c r="L58" s="334">
        <f aca="true" t="shared" si="9" ref="L58:L67">C58+F58+I58</f>
        <v>7730</v>
      </c>
      <c r="M58" s="334">
        <f aca="true" t="shared" si="10" ref="M58:M67">D58+G58+J58</f>
        <v>4966</v>
      </c>
      <c r="N58" s="334">
        <f aca="true" t="shared" si="11" ref="N58:N67">(M58*100)/L58</f>
        <v>64.24320827943079</v>
      </c>
    </row>
    <row r="59" spans="1:14" s="230" customFormat="1" ht="15" customHeight="1">
      <c r="A59" s="66">
        <v>43</v>
      </c>
      <c r="B59" s="71" t="s">
        <v>77</v>
      </c>
      <c r="C59" s="334">
        <f>'TABLE-11'!I59</f>
        <v>8194</v>
      </c>
      <c r="D59" s="334">
        <f>'TABLE-11'!J59</f>
        <v>10009</v>
      </c>
      <c r="E59" s="334">
        <f>'TABLE-11'!K59</f>
        <v>122.15035391750061</v>
      </c>
      <c r="F59" s="334">
        <v>344</v>
      </c>
      <c r="G59" s="185">
        <v>65</v>
      </c>
      <c r="H59" s="334">
        <f t="shared" si="7"/>
        <v>18.8953488372093</v>
      </c>
      <c r="I59" s="334">
        <v>1759</v>
      </c>
      <c r="J59" s="185">
        <v>2342</v>
      </c>
      <c r="K59" s="564">
        <f t="shared" si="8"/>
        <v>133.14383172256964</v>
      </c>
      <c r="L59" s="334">
        <f t="shared" si="9"/>
        <v>10297</v>
      </c>
      <c r="M59" s="334">
        <f t="shared" si="10"/>
        <v>12416</v>
      </c>
      <c r="N59" s="334">
        <f t="shared" si="11"/>
        <v>120.57880936195008</v>
      </c>
    </row>
    <row r="60" spans="1:14" s="230" customFormat="1" ht="15" customHeight="1">
      <c r="A60" s="66">
        <v>44</v>
      </c>
      <c r="B60" s="71" t="s">
        <v>264</v>
      </c>
      <c r="C60" s="334">
        <f>'TABLE-11'!I60</f>
        <v>29416</v>
      </c>
      <c r="D60" s="334">
        <f>'TABLE-11'!J60</f>
        <v>39909</v>
      </c>
      <c r="E60" s="334">
        <f>'TABLE-11'!K60</f>
        <v>135.67106336687516</v>
      </c>
      <c r="F60" s="334">
        <v>617</v>
      </c>
      <c r="G60" s="185">
        <v>2193</v>
      </c>
      <c r="H60" s="334">
        <f t="shared" si="7"/>
        <v>355.4294975688817</v>
      </c>
      <c r="I60" s="334">
        <v>3327</v>
      </c>
      <c r="J60" s="185">
        <v>1490</v>
      </c>
      <c r="K60" s="564">
        <f t="shared" si="8"/>
        <v>44.78509167418095</v>
      </c>
      <c r="L60" s="334">
        <f t="shared" si="9"/>
        <v>33360</v>
      </c>
      <c r="M60" s="334">
        <f t="shared" si="10"/>
        <v>43592</v>
      </c>
      <c r="N60" s="334">
        <f t="shared" si="11"/>
        <v>130.6714628297362</v>
      </c>
    </row>
    <row r="61" spans="1:14" s="230" customFormat="1" ht="15" customHeight="1">
      <c r="A61" s="66">
        <v>45</v>
      </c>
      <c r="B61" s="71" t="s">
        <v>29</v>
      </c>
      <c r="C61" s="334">
        <f>'TABLE-11'!I61</f>
        <v>1907</v>
      </c>
      <c r="D61" s="334">
        <f>'TABLE-11'!J61</f>
        <v>231</v>
      </c>
      <c r="E61" s="334">
        <f>'TABLE-11'!K61</f>
        <v>12.11326691137913</v>
      </c>
      <c r="F61" s="334">
        <v>273</v>
      </c>
      <c r="G61" s="185">
        <v>22</v>
      </c>
      <c r="H61" s="334">
        <f t="shared" si="7"/>
        <v>8.058608058608058</v>
      </c>
      <c r="I61" s="334">
        <v>595</v>
      </c>
      <c r="J61" s="185">
        <v>185</v>
      </c>
      <c r="K61" s="564">
        <v>24</v>
      </c>
      <c r="L61" s="334">
        <f t="shared" si="9"/>
        <v>2775</v>
      </c>
      <c r="M61" s="334">
        <f t="shared" si="10"/>
        <v>438</v>
      </c>
      <c r="N61" s="334">
        <f t="shared" si="11"/>
        <v>15.783783783783784</v>
      </c>
    </row>
    <row r="62" spans="1:14" s="230" customFormat="1" ht="15" customHeight="1">
      <c r="A62" s="66">
        <v>46</v>
      </c>
      <c r="B62" s="71" t="s">
        <v>230</v>
      </c>
      <c r="C62" s="334">
        <f>'TABLE-11'!I62</f>
        <v>33091</v>
      </c>
      <c r="D62" s="334">
        <f>'TABLE-11'!J62</f>
        <v>44923</v>
      </c>
      <c r="E62" s="334">
        <f>'TABLE-11'!K62</f>
        <v>135.75594572542383</v>
      </c>
      <c r="F62" s="334">
        <v>742</v>
      </c>
      <c r="G62" s="185">
        <v>889</v>
      </c>
      <c r="H62" s="334">
        <f t="shared" si="7"/>
        <v>119.81132075471699</v>
      </c>
      <c r="I62" s="334">
        <v>2237</v>
      </c>
      <c r="J62" s="185">
        <v>2113</v>
      </c>
      <c r="K62" s="564">
        <f t="shared" si="8"/>
        <v>94.45686186857398</v>
      </c>
      <c r="L62" s="334">
        <f t="shared" si="9"/>
        <v>36070</v>
      </c>
      <c r="M62" s="334">
        <f t="shared" si="10"/>
        <v>47925</v>
      </c>
      <c r="N62" s="334">
        <f t="shared" si="11"/>
        <v>132.8666481840865</v>
      </c>
    </row>
    <row r="63" spans="1:14" s="230" customFormat="1" ht="15" customHeight="1">
      <c r="A63" s="66">
        <v>47</v>
      </c>
      <c r="B63" s="71" t="s">
        <v>30</v>
      </c>
      <c r="C63" s="334">
        <f>'TABLE-11'!I63</f>
        <v>4857</v>
      </c>
      <c r="D63" s="334">
        <f>'TABLE-11'!J63</f>
        <v>5393</v>
      </c>
      <c r="E63" s="334">
        <f>'TABLE-11'!K63</f>
        <v>111.03561869466749</v>
      </c>
      <c r="F63" s="334">
        <v>179</v>
      </c>
      <c r="G63" s="185">
        <v>780</v>
      </c>
      <c r="H63" s="334">
        <f t="shared" si="7"/>
        <v>435.75418994413405</v>
      </c>
      <c r="I63" s="334">
        <v>490</v>
      </c>
      <c r="J63" s="185">
        <v>102</v>
      </c>
      <c r="K63" s="564">
        <f t="shared" si="8"/>
        <v>20.816326530612244</v>
      </c>
      <c r="L63" s="334">
        <f t="shared" si="9"/>
        <v>5526</v>
      </c>
      <c r="M63" s="334">
        <f t="shared" si="10"/>
        <v>6275</v>
      </c>
      <c r="N63" s="334">
        <f t="shared" si="11"/>
        <v>113.55410785378213</v>
      </c>
    </row>
    <row r="64" spans="1:14" s="230" customFormat="1" ht="15" customHeight="1">
      <c r="A64" s="66">
        <v>48</v>
      </c>
      <c r="B64" s="71" t="s">
        <v>28</v>
      </c>
      <c r="C64" s="334">
        <f>'TABLE-11'!I64</f>
        <v>3762</v>
      </c>
      <c r="D64" s="334">
        <f>'TABLE-11'!J64</f>
        <v>2630</v>
      </c>
      <c r="E64" s="334">
        <f>'TABLE-11'!K64</f>
        <v>69.90962254120149</v>
      </c>
      <c r="F64" s="334">
        <v>437</v>
      </c>
      <c r="G64" s="185">
        <v>179</v>
      </c>
      <c r="H64" s="334">
        <f t="shared" si="7"/>
        <v>40.961098398169334</v>
      </c>
      <c r="I64" s="334">
        <v>1411</v>
      </c>
      <c r="J64" s="185">
        <v>1361</v>
      </c>
      <c r="K64" s="564">
        <f t="shared" si="8"/>
        <v>96.45641389085755</v>
      </c>
      <c r="L64" s="334">
        <f t="shared" si="9"/>
        <v>5610</v>
      </c>
      <c r="M64" s="334">
        <f t="shared" si="10"/>
        <v>4170</v>
      </c>
      <c r="N64" s="334">
        <f t="shared" si="11"/>
        <v>74.33155080213903</v>
      </c>
    </row>
    <row r="65" spans="1:14" s="230" customFormat="1" ht="15" customHeight="1">
      <c r="A65" s="66">
        <v>49</v>
      </c>
      <c r="B65" s="71" t="s">
        <v>265</v>
      </c>
      <c r="C65" s="334">
        <f>'TABLE-11'!I65</f>
        <v>33648</v>
      </c>
      <c r="D65" s="334">
        <f>'TABLE-11'!J65</f>
        <v>22135</v>
      </c>
      <c r="E65" s="334">
        <f>'TABLE-11'!K65</f>
        <v>65.78399904897765</v>
      </c>
      <c r="F65" s="334">
        <v>1188</v>
      </c>
      <c r="G65" s="185">
        <v>184</v>
      </c>
      <c r="H65" s="334">
        <f t="shared" si="7"/>
        <v>15.488215488215488</v>
      </c>
      <c r="I65" s="334">
        <v>3892</v>
      </c>
      <c r="J65" s="185">
        <v>1304</v>
      </c>
      <c r="K65" s="564">
        <f t="shared" si="8"/>
        <v>33.50462487153135</v>
      </c>
      <c r="L65" s="334">
        <f t="shared" si="9"/>
        <v>38728</v>
      </c>
      <c r="M65" s="334">
        <f t="shared" si="10"/>
        <v>23623</v>
      </c>
      <c r="N65" s="334">
        <f t="shared" si="11"/>
        <v>60.997211319975214</v>
      </c>
    </row>
    <row r="66" spans="1:14" s="230" customFormat="1" ht="15" customHeight="1">
      <c r="A66" s="66">
        <v>50</v>
      </c>
      <c r="B66" s="71" t="s">
        <v>26</v>
      </c>
      <c r="C66" s="334">
        <f>'TABLE-11'!I66</f>
        <v>3762</v>
      </c>
      <c r="D66" s="334">
        <f>'TABLE-11'!J66</f>
        <v>3617</v>
      </c>
      <c r="E66" s="334">
        <f>'TABLE-11'!K66</f>
        <v>96.14566719829878</v>
      </c>
      <c r="F66" s="334">
        <v>192</v>
      </c>
      <c r="G66" s="185">
        <v>129</v>
      </c>
      <c r="H66" s="334">
        <f t="shared" si="7"/>
        <v>67.1875</v>
      </c>
      <c r="I66" s="334">
        <v>696</v>
      </c>
      <c r="J66" s="185">
        <v>212</v>
      </c>
      <c r="K66" s="564">
        <f t="shared" si="8"/>
        <v>30.45977011494253</v>
      </c>
      <c r="L66" s="334">
        <f t="shared" si="9"/>
        <v>4650</v>
      </c>
      <c r="M66" s="334">
        <f t="shared" si="10"/>
        <v>3958</v>
      </c>
      <c r="N66" s="334">
        <f t="shared" si="11"/>
        <v>85.11827956989248</v>
      </c>
    </row>
    <row r="67" spans="1:14" s="230" customFormat="1" ht="15" customHeight="1">
      <c r="A67" s="66">
        <v>51</v>
      </c>
      <c r="B67" s="71" t="s">
        <v>27</v>
      </c>
      <c r="C67" s="334">
        <f>'TABLE-11'!I67</f>
        <v>3466</v>
      </c>
      <c r="D67" s="334">
        <f>'TABLE-11'!J67</f>
        <v>5910</v>
      </c>
      <c r="E67" s="334">
        <f>'TABLE-11'!K67</f>
        <v>170.5135603000577</v>
      </c>
      <c r="F67" s="334">
        <v>73</v>
      </c>
      <c r="G67" s="185">
        <v>390</v>
      </c>
      <c r="H67" s="334">
        <f t="shared" si="7"/>
        <v>534.2465753424658</v>
      </c>
      <c r="I67" s="334">
        <v>904</v>
      </c>
      <c r="J67" s="185">
        <v>483</v>
      </c>
      <c r="K67" s="564">
        <f t="shared" si="8"/>
        <v>53.42920353982301</v>
      </c>
      <c r="L67" s="334">
        <f t="shared" si="9"/>
        <v>4443</v>
      </c>
      <c r="M67" s="334">
        <f t="shared" si="10"/>
        <v>6783</v>
      </c>
      <c r="N67" s="334">
        <f t="shared" si="11"/>
        <v>152.66711681296422</v>
      </c>
    </row>
    <row r="68" spans="1:14" s="230" customFormat="1" ht="15" customHeight="1">
      <c r="A68" s="66"/>
      <c r="B68" s="585" t="s">
        <v>121</v>
      </c>
      <c r="C68" s="535">
        <f>SUM(C58:C67)</f>
        <v>128539</v>
      </c>
      <c r="D68" s="535">
        <f>SUM(D58:D67)</f>
        <v>139482</v>
      </c>
      <c r="E68" s="535">
        <f>(D68/C68)*100</f>
        <v>108.51336948319188</v>
      </c>
      <c r="F68" s="535">
        <f>SUM(F58:F67)</f>
        <v>4387</v>
      </c>
      <c r="G68" s="184">
        <f>SUM(G58:G67)</f>
        <v>4949</v>
      </c>
      <c r="H68" s="535">
        <f>(G68/F68)*100</f>
        <v>112.81057670389787</v>
      </c>
      <c r="I68" s="535">
        <f>SUM(I58:I67)</f>
        <v>16263</v>
      </c>
      <c r="J68" s="184">
        <f>SUM(J58:J67)</f>
        <v>9715</v>
      </c>
      <c r="K68" s="534">
        <f t="shared" si="8"/>
        <v>59.73682592387628</v>
      </c>
      <c r="L68" s="535">
        <f>+C68+F68+I68</f>
        <v>149189</v>
      </c>
      <c r="M68" s="535">
        <f>+D68+G68+J68</f>
        <v>154146</v>
      </c>
      <c r="N68" s="535">
        <f>(M68/L68)*100</f>
        <v>103.32263102507557</v>
      </c>
    </row>
    <row r="69" spans="1:14" s="230" customFormat="1" ht="15" customHeight="1">
      <c r="A69" s="66"/>
      <c r="B69" s="185"/>
      <c r="C69" s="334"/>
      <c r="D69" s="334"/>
      <c r="E69" s="334"/>
      <c r="F69" s="334"/>
      <c r="G69" s="185"/>
      <c r="H69" s="334"/>
      <c r="I69" s="334"/>
      <c r="J69" s="185"/>
      <c r="K69" s="334"/>
      <c r="L69" s="334"/>
      <c r="M69" s="334"/>
      <c r="N69" s="334"/>
    </row>
    <row r="70" spans="1:14" s="230" customFormat="1" ht="15" customHeight="1">
      <c r="A70" s="66">
        <v>52</v>
      </c>
      <c r="B70" s="185" t="s">
        <v>31</v>
      </c>
      <c r="C70" s="334">
        <f>'TABLE-11'!I70</f>
        <v>306910</v>
      </c>
      <c r="D70" s="334">
        <f>'TABLE-11'!J70</f>
        <v>318300</v>
      </c>
      <c r="E70" s="334">
        <f>'TABLE-11'!K70</f>
        <v>103.71118568961585</v>
      </c>
      <c r="F70" s="334">
        <v>3210</v>
      </c>
      <c r="G70" s="185">
        <v>0</v>
      </c>
      <c r="H70" s="334">
        <f>(G70*100)/F70</f>
        <v>0</v>
      </c>
      <c r="I70" s="334">
        <v>13743</v>
      </c>
      <c r="J70" s="185">
        <v>387</v>
      </c>
      <c r="K70" s="334">
        <f>(J70*100)/I70</f>
        <v>2.8159790438768826</v>
      </c>
      <c r="L70" s="334">
        <f>C70+F70+I70</f>
        <v>323863</v>
      </c>
      <c r="M70" s="334">
        <f>D70+G70+J70</f>
        <v>318687</v>
      </c>
      <c r="N70" s="334">
        <f>(M70*100)/L70</f>
        <v>98.40179335089219</v>
      </c>
    </row>
    <row r="71" spans="1:14" s="230" customFormat="1" ht="15" customHeight="1">
      <c r="A71" s="66">
        <v>53</v>
      </c>
      <c r="B71" s="185" t="s">
        <v>129</v>
      </c>
      <c r="C71" s="334">
        <f>'TABLE-11'!I71</f>
        <v>30478</v>
      </c>
      <c r="D71" s="334">
        <f>'TABLE-11'!J71</f>
        <v>5609</v>
      </c>
      <c r="E71" s="334">
        <f>'TABLE-11'!K71</f>
        <v>18.40343854583634</v>
      </c>
      <c r="F71" s="334">
        <v>2893</v>
      </c>
      <c r="G71" s="185">
        <v>0</v>
      </c>
      <c r="H71" s="334">
        <f>(G71*100)/F71</f>
        <v>0</v>
      </c>
      <c r="I71" s="334">
        <v>3812</v>
      </c>
      <c r="J71" s="185">
        <v>0</v>
      </c>
      <c r="K71" s="334">
        <f>(J71*100)/I71</f>
        <v>0</v>
      </c>
      <c r="L71" s="334">
        <f>C71+F71+I71</f>
        <v>37183</v>
      </c>
      <c r="M71" s="334">
        <f>D71+G71+J71</f>
        <v>5609</v>
      </c>
      <c r="N71" s="334">
        <f>(M71*100)/L71</f>
        <v>15.08485060377054</v>
      </c>
    </row>
    <row r="72" spans="2:14" s="230" customFormat="1" ht="15" customHeight="1">
      <c r="B72" s="585" t="s">
        <v>121</v>
      </c>
      <c r="C72" s="535">
        <f>SUM(C70:C71)</f>
        <v>337388</v>
      </c>
      <c r="D72" s="535">
        <f>SUM(D70:D71)</f>
        <v>323909</v>
      </c>
      <c r="E72" s="535">
        <f>(D72/C72)*100</f>
        <v>96.0048964397074</v>
      </c>
      <c r="F72" s="535">
        <f>SUM(F70:F71)</f>
        <v>6103</v>
      </c>
      <c r="G72" s="184">
        <f>SUM(G70:G71)</f>
        <v>0</v>
      </c>
      <c r="H72" s="535">
        <f>(G72/F72)*100</f>
        <v>0</v>
      </c>
      <c r="I72" s="535">
        <f>SUM(I70:I71)</f>
        <v>17555</v>
      </c>
      <c r="J72" s="184">
        <f>SUM(J70:J71)</f>
        <v>387</v>
      </c>
      <c r="K72" s="535">
        <f>(J72/I72)*100</f>
        <v>2.20450014240957</v>
      </c>
      <c r="L72" s="535">
        <f>+C72+F72+I72</f>
        <v>361046</v>
      </c>
      <c r="M72" s="535">
        <f>+D72+G72+J72</f>
        <v>324296</v>
      </c>
      <c r="N72" s="535">
        <f>(M72/L72)*100</f>
        <v>89.8212416146419</v>
      </c>
    </row>
    <row r="73" spans="2:14" s="230" customFormat="1" ht="15" customHeight="1">
      <c r="B73" s="585" t="s">
        <v>32</v>
      </c>
      <c r="C73" s="535">
        <f>+C51+C68+C72</f>
        <v>890523</v>
      </c>
      <c r="D73" s="535">
        <f>+D51+D68+D72</f>
        <v>850078</v>
      </c>
      <c r="E73" s="535">
        <f>(D73/C73)*100</f>
        <v>95.45828687187192</v>
      </c>
      <c r="F73" s="535">
        <f>+F51+F68+F72</f>
        <v>87517</v>
      </c>
      <c r="G73" s="184">
        <f>+G51+G68+G72</f>
        <v>88207</v>
      </c>
      <c r="H73" s="535">
        <f>(G73/F73)*100</f>
        <v>100.78841825016853</v>
      </c>
      <c r="I73" s="535">
        <f>+I51+I68+I72</f>
        <v>283978</v>
      </c>
      <c r="J73" s="184">
        <f>+J51+J68+J72</f>
        <v>145718</v>
      </c>
      <c r="K73" s="535">
        <f>(J73/I73)*100</f>
        <v>51.313129890343625</v>
      </c>
      <c r="L73" s="535">
        <f>L51+L68+L72</f>
        <v>1262018</v>
      </c>
      <c r="M73" s="535">
        <f>+M51+M68+M72</f>
        <v>1084003</v>
      </c>
      <c r="N73" s="535">
        <f>(M73/L73)*100</f>
        <v>85.89441671988831</v>
      </c>
    </row>
    <row r="74" ht="12.75">
      <c r="F74" s="125" t="s">
        <v>33</v>
      </c>
    </row>
    <row r="75" ht="12.75">
      <c r="F75" s="125" t="s">
        <v>33</v>
      </c>
    </row>
    <row r="76" spans="2:3" ht="12.75">
      <c r="B76" s="25"/>
      <c r="C76" s="125" t="s">
        <v>33</v>
      </c>
    </row>
    <row r="77" spans="2:9" ht="12.75">
      <c r="B77" s="25"/>
      <c r="C77" s="125" t="s">
        <v>33</v>
      </c>
      <c r="F77" s="125">
        <v>8</v>
      </c>
      <c r="I77" s="125" t="s">
        <v>33</v>
      </c>
    </row>
    <row r="78" spans="2:9" ht="12.75">
      <c r="B78" s="25"/>
      <c r="F78" s="125" t="s">
        <v>33</v>
      </c>
      <c r="I78" s="125" t="s">
        <v>33</v>
      </c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25"/>
    </row>
    <row r="94" ht="12.75">
      <c r="B94" s="25"/>
    </row>
    <row r="95" ht="12.75">
      <c r="B95" s="25"/>
    </row>
    <row r="96" ht="12.75">
      <c r="B96" s="25"/>
    </row>
    <row r="97" ht="12.75">
      <c r="B97" s="25"/>
    </row>
    <row r="98" ht="12.75">
      <c r="B98" s="25"/>
    </row>
    <row r="99" ht="12.75">
      <c r="B99" s="25"/>
    </row>
    <row r="100" ht="12.75"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5"/>
    </row>
  </sheetData>
  <mergeCells count="2">
    <mergeCell ref="C4:E4"/>
    <mergeCell ref="C55:E55"/>
  </mergeCells>
  <printOptions gridLines="1" horizontalCentered="1"/>
  <pageMargins left="0.75" right="0.75" top="0.27" bottom="0.54" header="0.43" footer="0.38"/>
  <pageSetup blackAndWhite="1" horizontalDpi="300" verticalDpi="300" orientation="landscape" paperSize="9" scale="77" r:id="rId2"/>
  <rowBreaks count="1" manualBreakCount="1">
    <brk id="51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pane xSplit="2" topLeftCell="C1" activePane="topRight" state="frozen"/>
      <selection pane="topLeft" activeCell="E20" sqref="E20"/>
      <selection pane="topRight" activeCell="T38" sqref="T38"/>
    </sheetView>
  </sheetViews>
  <sheetFormatPr defaultColWidth="9.140625" defaultRowHeight="12.75"/>
  <cols>
    <col min="1" max="1" width="4.140625" style="135" customWidth="1"/>
    <col min="2" max="2" width="25.00390625" style="135" customWidth="1"/>
    <col min="3" max="3" width="8.421875" style="135" customWidth="1"/>
    <col min="4" max="4" width="9.00390625" style="135" customWidth="1"/>
    <col min="5" max="5" width="8.421875" style="135" customWidth="1"/>
    <col min="6" max="7" width="8.140625" style="135" customWidth="1"/>
    <col min="8" max="9" width="8.8515625" style="135" customWidth="1"/>
    <col min="10" max="10" width="8.28125" style="138" customWidth="1"/>
    <col min="11" max="11" width="9.421875" style="135" customWidth="1"/>
    <col min="12" max="12" width="9.140625" style="135" customWidth="1"/>
    <col min="13" max="13" width="8.140625" style="135" customWidth="1"/>
    <col min="14" max="14" width="8.421875" style="135" customWidth="1"/>
    <col min="15" max="15" width="9.00390625" style="135" customWidth="1"/>
    <col min="16" max="16" width="10.7109375" style="135" customWidth="1"/>
    <col min="17" max="17" width="7.8515625" style="135" customWidth="1"/>
    <col min="18" max="18" width="9.7109375" style="135" customWidth="1"/>
    <col min="19" max="19" width="9.57421875" style="135" customWidth="1"/>
    <col min="20" max="20" width="8.421875" style="138" customWidth="1"/>
    <col min="21" max="21" width="10.421875" style="135" bestFit="1" customWidth="1"/>
    <col min="22" max="16384" width="9.140625" style="135" customWidth="1"/>
  </cols>
  <sheetData>
    <row r="1" spans="1:21" ht="20.25">
      <c r="A1" s="826" t="s">
        <v>483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</row>
    <row r="3" ht="15">
      <c r="T3" s="650" t="s">
        <v>478</v>
      </c>
    </row>
    <row r="5" spans="1:21" ht="12.75">
      <c r="A5" s="496" t="s">
        <v>360</v>
      </c>
      <c r="B5" s="614" t="s">
        <v>361</v>
      </c>
      <c r="C5" s="823" t="s">
        <v>362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5"/>
    </row>
    <row r="6" spans="1:21" ht="12.75" customHeight="1">
      <c r="A6" s="496"/>
      <c r="B6" s="614" t="s">
        <v>391</v>
      </c>
      <c r="C6" s="829" t="s">
        <v>482</v>
      </c>
      <c r="D6" s="829"/>
      <c r="E6" s="828" t="s">
        <v>392</v>
      </c>
      <c r="F6" s="828"/>
      <c r="G6" s="828"/>
      <c r="H6" s="828"/>
      <c r="I6" s="827" t="s">
        <v>396</v>
      </c>
      <c r="J6" s="827"/>
      <c r="K6" s="488" t="s">
        <v>423</v>
      </c>
      <c r="L6" s="488"/>
      <c r="M6" s="191"/>
      <c r="N6" s="642" t="s">
        <v>404</v>
      </c>
      <c r="O6" s="642"/>
      <c r="P6" s="191"/>
      <c r="Q6" s="488" t="s">
        <v>407</v>
      </c>
      <c r="R6" s="488"/>
      <c r="S6" s="488"/>
      <c r="T6" s="644" t="s">
        <v>438</v>
      </c>
      <c r="U6" s="191"/>
    </row>
    <row r="7" spans="1:21" ht="12">
      <c r="A7" s="497">
        <v>1</v>
      </c>
      <c r="B7" s="614" t="s">
        <v>363</v>
      </c>
      <c r="C7" s="191" t="s">
        <v>356</v>
      </c>
      <c r="D7" s="191" t="s">
        <v>355</v>
      </c>
      <c r="E7" s="191" t="s">
        <v>393</v>
      </c>
      <c r="F7" s="191" t="s">
        <v>394</v>
      </c>
      <c r="G7" s="191" t="s">
        <v>479</v>
      </c>
      <c r="H7" s="191" t="s">
        <v>395</v>
      </c>
      <c r="I7" s="191" t="s">
        <v>481</v>
      </c>
      <c r="J7" s="637" t="s">
        <v>397</v>
      </c>
      <c r="K7" s="191" t="s">
        <v>398</v>
      </c>
      <c r="L7" s="191" t="s">
        <v>399</v>
      </c>
      <c r="M7" s="191" t="s">
        <v>400</v>
      </c>
      <c r="N7" s="637" t="s">
        <v>401</v>
      </c>
      <c r="O7" s="637" t="s">
        <v>402</v>
      </c>
      <c r="P7" s="637" t="s">
        <v>403</v>
      </c>
      <c r="Q7" s="191" t="s">
        <v>405</v>
      </c>
      <c r="R7" s="191" t="s">
        <v>515</v>
      </c>
      <c r="S7" s="191" t="s">
        <v>406</v>
      </c>
      <c r="T7" s="645" t="s">
        <v>408</v>
      </c>
      <c r="U7" s="490" t="s">
        <v>409</v>
      </c>
    </row>
    <row r="8" spans="1:21" ht="12">
      <c r="A8" s="497">
        <v>2</v>
      </c>
      <c r="B8" s="614" t="s">
        <v>364</v>
      </c>
      <c r="C8" s="191">
        <v>1822</v>
      </c>
      <c r="D8" s="191">
        <v>2412</v>
      </c>
      <c r="E8" s="191">
        <v>929</v>
      </c>
      <c r="F8" s="191">
        <v>1509</v>
      </c>
      <c r="G8" s="191">
        <v>1054</v>
      </c>
      <c r="H8" s="191">
        <v>1216</v>
      </c>
      <c r="I8" s="191">
        <v>1357</v>
      </c>
      <c r="J8" s="637">
        <v>2076</v>
      </c>
      <c r="K8" s="191">
        <v>733</v>
      </c>
      <c r="L8" s="191">
        <v>1407</v>
      </c>
      <c r="M8" s="191">
        <v>212</v>
      </c>
      <c r="N8" s="637">
        <v>1533</v>
      </c>
      <c r="O8" s="637">
        <v>674</v>
      </c>
      <c r="P8" s="637">
        <v>1301</v>
      </c>
      <c r="Q8" s="191">
        <v>528</v>
      </c>
      <c r="R8" s="191">
        <v>1188</v>
      </c>
      <c r="S8" s="191">
        <v>1205</v>
      </c>
      <c r="T8" s="637">
        <v>1817</v>
      </c>
      <c r="U8" s="191">
        <v>1444</v>
      </c>
    </row>
    <row r="9" spans="1:21" ht="12">
      <c r="A9" s="497" t="s">
        <v>33</v>
      </c>
      <c r="B9" s="614" t="s">
        <v>365</v>
      </c>
      <c r="C9" s="191">
        <v>9</v>
      </c>
      <c r="D9" s="191">
        <v>12</v>
      </c>
      <c r="E9" s="191">
        <v>5</v>
      </c>
      <c r="F9" s="191">
        <v>9</v>
      </c>
      <c r="G9" s="191">
        <v>8</v>
      </c>
      <c r="H9" s="191">
        <v>3</v>
      </c>
      <c r="I9" s="191">
        <v>8</v>
      </c>
      <c r="J9" s="637">
        <v>17</v>
      </c>
      <c r="K9" s="191">
        <v>2</v>
      </c>
      <c r="L9" s="191">
        <v>7</v>
      </c>
      <c r="M9" s="191">
        <v>3</v>
      </c>
      <c r="N9" s="637">
        <v>5</v>
      </c>
      <c r="O9" s="637">
        <v>8</v>
      </c>
      <c r="P9" s="637">
        <v>7</v>
      </c>
      <c r="Q9" s="191">
        <v>4</v>
      </c>
      <c r="R9" s="191">
        <v>15</v>
      </c>
      <c r="S9" s="191">
        <v>5</v>
      </c>
      <c r="T9" s="637">
        <v>11</v>
      </c>
      <c r="U9" s="191">
        <v>7</v>
      </c>
    </row>
    <row r="10" spans="1:21" ht="12">
      <c r="A10" s="497">
        <v>3</v>
      </c>
      <c r="B10" s="614" t="s">
        <v>366</v>
      </c>
      <c r="C10" s="191">
        <v>1831000</v>
      </c>
      <c r="D10" s="191">
        <v>1973000</v>
      </c>
      <c r="E10" s="191">
        <v>1084265</v>
      </c>
      <c r="F10" s="191">
        <v>1125512</v>
      </c>
      <c r="G10" s="191">
        <v>1214536</v>
      </c>
      <c r="H10" s="191">
        <v>894236</v>
      </c>
      <c r="I10" s="191">
        <v>1395000</v>
      </c>
      <c r="J10" s="637">
        <v>2021987</v>
      </c>
      <c r="K10" s="191">
        <v>1925670</v>
      </c>
      <c r="L10" s="191">
        <v>152962</v>
      </c>
      <c r="M10" s="191">
        <v>1708860</v>
      </c>
      <c r="N10" s="637">
        <v>1214857</v>
      </c>
      <c r="O10" s="637">
        <v>725457</v>
      </c>
      <c r="P10" s="637">
        <v>1441950</v>
      </c>
      <c r="Q10" s="191"/>
      <c r="R10" s="191">
        <v>1474723</v>
      </c>
      <c r="S10" s="191">
        <v>1083949</v>
      </c>
      <c r="T10" s="637">
        <v>1870104</v>
      </c>
      <c r="U10" s="191">
        <v>2151203</v>
      </c>
    </row>
    <row r="11" spans="1:21" ht="12">
      <c r="A11" s="497">
        <v>4</v>
      </c>
      <c r="B11" s="614" t="s">
        <v>367</v>
      </c>
      <c r="C11" s="191">
        <v>432910</v>
      </c>
      <c r="D11" s="191">
        <v>481926</v>
      </c>
      <c r="E11" s="191">
        <v>260317</v>
      </c>
      <c r="F11" s="191"/>
      <c r="G11" s="191">
        <v>242906</v>
      </c>
      <c r="H11" s="191">
        <v>43323</v>
      </c>
      <c r="I11" s="191">
        <v>224588</v>
      </c>
      <c r="J11" s="637">
        <v>376379</v>
      </c>
      <c r="K11" s="191">
        <v>316528</v>
      </c>
      <c r="L11" s="191">
        <v>251386</v>
      </c>
      <c r="M11" s="191">
        <v>270365</v>
      </c>
      <c r="N11" s="637"/>
      <c r="O11" s="637" t="s">
        <v>33</v>
      </c>
      <c r="P11" s="637"/>
      <c r="Q11" s="191"/>
      <c r="R11" s="191">
        <v>196491</v>
      </c>
      <c r="S11" s="191">
        <v>181113</v>
      </c>
      <c r="T11" s="637">
        <v>345442</v>
      </c>
      <c r="U11" s="191">
        <v>431345</v>
      </c>
    </row>
    <row r="12" spans="1:21" ht="12">
      <c r="A12" s="497" t="s">
        <v>368</v>
      </c>
      <c r="B12" s="614" t="s">
        <v>369</v>
      </c>
      <c r="C12" s="191">
        <v>379582</v>
      </c>
      <c r="D12" s="191">
        <v>386512</v>
      </c>
      <c r="E12" s="191">
        <v>164723</v>
      </c>
      <c r="F12" s="191">
        <v>184500</v>
      </c>
      <c r="G12" s="191">
        <v>169427</v>
      </c>
      <c r="H12" s="191">
        <v>34642</v>
      </c>
      <c r="I12" s="191">
        <v>202160</v>
      </c>
      <c r="J12" s="637">
        <v>275410</v>
      </c>
      <c r="K12" s="191">
        <v>268340</v>
      </c>
      <c r="L12" s="191">
        <v>225679</v>
      </c>
      <c r="M12" s="191">
        <v>243521</v>
      </c>
      <c r="N12" s="637">
        <v>96771</v>
      </c>
      <c r="O12" s="637">
        <v>100248</v>
      </c>
      <c r="P12" s="637">
        <v>241787</v>
      </c>
      <c r="Q12" s="191"/>
      <c r="R12" s="191" t="s">
        <v>33</v>
      </c>
      <c r="S12" s="191"/>
      <c r="T12" s="637">
        <v>279797</v>
      </c>
      <c r="U12" s="191">
        <v>185384</v>
      </c>
    </row>
    <row r="13" spans="1:21" ht="12">
      <c r="A13" s="497" t="s">
        <v>370</v>
      </c>
      <c r="B13" s="614" t="s">
        <v>371</v>
      </c>
      <c r="C13" s="191">
        <v>53328</v>
      </c>
      <c r="D13" s="191">
        <v>95414</v>
      </c>
      <c r="E13" s="191">
        <v>95594</v>
      </c>
      <c r="F13" s="191">
        <v>40602</v>
      </c>
      <c r="G13" s="191">
        <v>73479</v>
      </c>
      <c r="H13" s="191">
        <v>8681</v>
      </c>
      <c r="I13" s="191">
        <v>22428</v>
      </c>
      <c r="J13" s="637">
        <v>100969</v>
      </c>
      <c r="K13" s="191">
        <v>48184</v>
      </c>
      <c r="L13" s="191">
        <v>25707</v>
      </c>
      <c r="M13" s="191">
        <v>25840</v>
      </c>
      <c r="N13" s="637">
        <v>29442</v>
      </c>
      <c r="O13" s="637">
        <v>36738</v>
      </c>
      <c r="P13" s="637">
        <v>54000</v>
      </c>
      <c r="Q13" s="191"/>
      <c r="R13" s="191">
        <v>54843</v>
      </c>
      <c r="S13" s="191">
        <v>37661</v>
      </c>
      <c r="T13" s="637">
        <v>65438</v>
      </c>
      <c r="U13" s="191">
        <v>245961</v>
      </c>
    </row>
    <row r="14" spans="1:21" s="457" customFormat="1" ht="12">
      <c r="A14" s="500"/>
      <c r="B14" s="615" t="s">
        <v>372</v>
      </c>
      <c r="C14" s="498"/>
      <c r="D14" s="498"/>
      <c r="E14" s="498"/>
      <c r="F14" s="498"/>
      <c r="G14" s="498"/>
      <c r="H14" s="498"/>
      <c r="I14" s="498"/>
      <c r="J14" s="637"/>
      <c r="K14" s="498"/>
      <c r="L14" s="498"/>
      <c r="M14" s="498"/>
      <c r="N14" s="637"/>
      <c r="O14" s="637"/>
      <c r="P14" s="637"/>
      <c r="Q14" s="498"/>
      <c r="R14" s="498" t="s">
        <v>33</v>
      </c>
      <c r="S14" s="498"/>
      <c r="T14" s="637"/>
      <c r="U14" s="498"/>
    </row>
    <row r="15" spans="1:21" s="457" customFormat="1" ht="12">
      <c r="A15" s="500">
        <v>1</v>
      </c>
      <c r="B15" s="615" t="s">
        <v>373</v>
      </c>
      <c r="C15" s="498">
        <v>283102</v>
      </c>
      <c r="D15" s="498">
        <v>328515</v>
      </c>
      <c r="E15" s="498">
        <v>112609</v>
      </c>
      <c r="F15" s="498">
        <v>148677</v>
      </c>
      <c r="G15" s="498">
        <v>142443</v>
      </c>
      <c r="H15" s="498">
        <v>31278</v>
      </c>
      <c r="I15" s="498">
        <v>167152</v>
      </c>
      <c r="J15" s="637">
        <v>37142</v>
      </c>
      <c r="K15" s="498">
        <v>188457</v>
      </c>
      <c r="L15" s="498">
        <v>144096</v>
      </c>
      <c r="M15" s="498">
        <v>165238</v>
      </c>
      <c r="N15" s="637">
        <v>81037</v>
      </c>
      <c r="O15" s="637">
        <v>89746</v>
      </c>
      <c r="P15" s="637">
        <v>193430</v>
      </c>
      <c r="Q15" s="498"/>
      <c r="R15" s="498" t="s">
        <v>33</v>
      </c>
      <c r="S15" s="498">
        <v>116311</v>
      </c>
      <c r="T15" s="637">
        <v>306745</v>
      </c>
      <c r="U15" s="498">
        <v>182387</v>
      </c>
    </row>
    <row r="16" spans="1:21" s="457" customFormat="1" ht="12">
      <c r="A16" s="500" t="s">
        <v>370</v>
      </c>
      <c r="B16" s="615" t="s">
        <v>374</v>
      </c>
      <c r="C16" s="498">
        <v>1</v>
      </c>
      <c r="D16" s="498">
        <v>153411</v>
      </c>
      <c r="E16" s="498">
        <v>27000</v>
      </c>
      <c r="F16" s="498">
        <v>35823</v>
      </c>
      <c r="G16" s="498">
        <v>100463</v>
      </c>
      <c r="H16" s="498">
        <v>12045</v>
      </c>
      <c r="I16" s="498">
        <v>25192</v>
      </c>
      <c r="J16" s="637">
        <v>76588</v>
      </c>
      <c r="K16" s="498">
        <v>128071</v>
      </c>
      <c r="L16" s="498">
        <v>107290</v>
      </c>
      <c r="M16" s="498">
        <v>105127</v>
      </c>
      <c r="N16" s="637">
        <v>45176</v>
      </c>
      <c r="O16" s="637">
        <v>47240</v>
      </c>
      <c r="P16" s="637">
        <v>102357</v>
      </c>
      <c r="Q16" s="498"/>
      <c r="R16" s="498"/>
      <c r="S16" s="498">
        <v>102463</v>
      </c>
      <c r="T16" s="637">
        <v>38697</v>
      </c>
      <c r="U16" s="498"/>
    </row>
    <row r="17" spans="1:21" s="457" customFormat="1" ht="12">
      <c r="A17" s="500"/>
      <c r="B17" s="615" t="s">
        <v>372</v>
      </c>
      <c r="C17" s="498"/>
      <c r="D17" s="498"/>
      <c r="E17" s="498"/>
      <c r="F17" s="498"/>
      <c r="G17" s="498"/>
      <c r="H17" s="498"/>
      <c r="I17" s="498"/>
      <c r="J17" s="637"/>
      <c r="K17" s="498"/>
      <c r="L17" s="498"/>
      <c r="M17" s="498"/>
      <c r="N17" s="637"/>
      <c r="O17" s="637"/>
      <c r="P17" s="637"/>
      <c r="Q17" s="498"/>
      <c r="R17" s="498"/>
      <c r="S17" s="498"/>
      <c r="T17" s="637"/>
      <c r="U17" s="498"/>
    </row>
    <row r="18" spans="1:21" s="457" customFormat="1" ht="12">
      <c r="A18" s="500" t="s">
        <v>368</v>
      </c>
      <c r="B18" s="615" t="s">
        <v>375</v>
      </c>
      <c r="C18" s="498">
        <v>166430</v>
      </c>
      <c r="D18" s="498">
        <v>166238</v>
      </c>
      <c r="E18" s="498">
        <v>82202</v>
      </c>
      <c r="F18" s="498">
        <v>44603</v>
      </c>
      <c r="G18" s="498">
        <v>79291</v>
      </c>
      <c r="H18" s="498">
        <v>20965</v>
      </c>
      <c r="I18" s="498">
        <v>145164</v>
      </c>
      <c r="J18" s="637">
        <v>164803</v>
      </c>
      <c r="K18" s="498">
        <v>140366</v>
      </c>
      <c r="L18" s="498">
        <v>109329</v>
      </c>
      <c r="M18" s="498">
        <v>115680</v>
      </c>
      <c r="N18" s="637"/>
      <c r="O18" s="637" t="s">
        <v>33</v>
      </c>
      <c r="P18" s="637"/>
      <c r="Q18" s="498"/>
      <c r="R18" s="498">
        <v>63243</v>
      </c>
      <c r="S18" s="498">
        <v>126737</v>
      </c>
      <c r="T18" s="637">
        <v>191863</v>
      </c>
      <c r="U18" s="498"/>
    </row>
    <row r="19" spans="1:21" ht="12">
      <c r="A19" s="497" t="s">
        <v>370</v>
      </c>
      <c r="B19" s="614" t="s">
        <v>374</v>
      </c>
      <c r="C19" s="191">
        <v>266480</v>
      </c>
      <c r="D19" s="191">
        <v>315688</v>
      </c>
      <c r="E19" s="191">
        <v>178115</v>
      </c>
      <c r="F19" s="191"/>
      <c r="G19" s="191">
        <v>163115</v>
      </c>
      <c r="H19" s="191">
        <v>22358</v>
      </c>
      <c r="I19" s="191">
        <v>79424</v>
      </c>
      <c r="J19" s="637">
        <v>14432</v>
      </c>
      <c r="K19" s="191">
        <v>176162</v>
      </c>
      <c r="L19" s="191">
        <v>142057</v>
      </c>
      <c r="M19" s="191">
        <v>154685</v>
      </c>
      <c r="N19" s="637"/>
      <c r="O19" s="637" t="s">
        <v>33</v>
      </c>
      <c r="P19" s="637"/>
      <c r="Q19" s="191"/>
      <c r="R19" s="191">
        <v>26013</v>
      </c>
      <c r="S19" s="191"/>
      <c r="T19" s="637">
        <v>153579</v>
      </c>
      <c r="U19" s="191"/>
    </row>
    <row r="20" spans="1:21" ht="22.5">
      <c r="A20" s="497" t="s">
        <v>376</v>
      </c>
      <c r="B20" s="614" t="s">
        <v>377</v>
      </c>
      <c r="C20" s="191">
        <v>1248</v>
      </c>
      <c r="D20" s="191">
        <v>1725</v>
      </c>
      <c r="E20" s="191">
        <v>725</v>
      </c>
      <c r="F20" s="191">
        <v>1700</v>
      </c>
      <c r="G20" s="191">
        <v>0</v>
      </c>
      <c r="H20" s="191"/>
      <c r="I20" s="191"/>
      <c r="J20" s="637">
        <v>1594</v>
      </c>
      <c r="K20" s="191">
        <v>720</v>
      </c>
      <c r="L20" s="191">
        <v>1440</v>
      </c>
      <c r="M20" s="191">
        <v>870</v>
      </c>
      <c r="N20" s="637">
        <v>78257</v>
      </c>
      <c r="O20" s="637">
        <v>79402</v>
      </c>
      <c r="P20" s="637">
        <v>187325</v>
      </c>
      <c r="Q20" s="191"/>
      <c r="R20" s="191">
        <v>900</v>
      </c>
      <c r="S20" s="191">
        <v>188</v>
      </c>
      <c r="T20" s="637">
        <v>1525</v>
      </c>
      <c r="U20" s="478" t="s">
        <v>439</v>
      </c>
    </row>
    <row r="21" spans="1:21" ht="22.5">
      <c r="A21" s="497" t="s">
        <v>378</v>
      </c>
      <c r="B21" s="614" t="s">
        <v>379</v>
      </c>
      <c r="C21" s="191">
        <v>24</v>
      </c>
      <c r="D21" s="191">
        <v>28</v>
      </c>
      <c r="E21" s="191">
        <v>9</v>
      </c>
      <c r="F21" s="191">
        <v>14</v>
      </c>
      <c r="G21" s="191">
        <v>0</v>
      </c>
      <c r="H21" s="191"/>
      <c r="I21" s="191"/>
      <c r="J21" s="637">
        <v>1</v>
      </c>
      <c r="K21" s="191">
        <v>1</v>
      </c>
      <c r="L21" s="191">
        <v>1</v>
      </c>
      <c r="M21" s="191">
        <v>1</v>
      </c>
      <c r="N21" s="637">
        <v>18514</v>
      </c>
      <c r="O21" s="637">
        <v>20846</v>
      </c>
      <c r="P21" s="637">
        <v>54462</v>
      </c>
      <c r="Q21" s="191"/>
      <c r="R21" s="191">
        <v>50</v>
      </c>
      <c r="S21" s="191">
        <v>52</v>
      </c>
      <c r="T21" s="637">
        <v>25</v>
      </c>
      <c r="U21" s="191" t="s">
        <v>440</v>
      </c>
    </row>
    <row r="22" spans="1:21" ht="22.5">
      <c r="A22" s="497" t="s">
        <v>380</v>
      </c>
      <c r="B22" s="614" t="s">
        <v>381</v>
      </c>
      <c r="C22" s="191">
        <v>23872</v>
      </c>
      <c r="D22" s="191">
        <v>39892</v>
      </c>
      <c r="E22" s="191">
        <v>4</v>
      </c>
      <c r="F22" s="191">
        <v>7920</v>
      </c>
      <c r="G22" s="191"/>
      <c r="H22" s="191"/>
      <c r="I22" s="191"/>
      <c r="J22" s="637">
        <v>37994</v>
      </c>
      <c r="K22" s="191">
        <v>36280</v>
      </c>
      <c r="L22" s="191">
        <v>20690</v>
      </c>
      <c r="M22" s="191">
        <v>31680</v>
      </c>
      <c r="N22" s="637">
        <v>22345</v>
      </c>
      <c r="O22" s="637">
        <v>29837</v>
      </c>
      <c r="P22" s="637">
        <v>35000</v>
      </c>
      <c r="Q22" s="191"/>
      <c r="R22" s="191">
        <v>5100</v>
      </c>
      <c r="S22" s="191">
        <v>265</v>
      </c>
      <c r="T22" s="637">
        <v>17568</v>
      </c>
      <c r="U22" s="478" t="s">
        <v>441</v>
      </c>
    </row>
    <row r="23" spans="1:21" ht="22.5">
      <c r="A23" s="497" t="s">
        <v>382</v>
      </c>
      <c r="B23" s="614" t="s">
        <v>383</v>
      </c>
      <c r="C23" s="191">
        <v>3951</v>
      </c>
      <c r="D23" s="191">
        <v>4512</v>
      </c>
      <c r="E23" s="191">
        <v>1</v>
      </c>
      <c r="F23" s="191">
        <v>2200</v>
      </c>
      <c r="G23" s="191"/>
      <c r="H23" s="191"/>
      <c r="I23" s="191"/>
      <c r="J23" s="637">
        <v>1399</v>
      </c>
      <c r="K23" s="191">
        <v>12300</v>
      </c>
      <c r="L23" s="191">
        <v>2270</v>
      </c>
      <c r="M23" s="191">
        <v>8700</v>
      </c>
      <c r="N23" s="637">
        <v>7097</v>
      </c>
      <c r="O23" s="637">
        <v>6901</v>
      </c>
      <c r="P23" s="637">
        <v>19000</v>
      </c>
      <c r="Q23" s="191"/>
      <c r="R23" s="191">
        <v>2000</v>
      </c>
      <c r="S23" s="191">
        <v>182</v>
      </c>
      <c r="T23" s="637">
        <v>775</v>
      </c>
      <c r="U23" s="191" t="s">
        <v>442</v>
      </c>
    </row>
    <row r="24" spans="1:21" ht="22.5">
      <c r="A24" s="497">
        <v>6</v>
      </c>
      <c r="B24" s="614" t="s">
        <v>384</v>
      </c>
      <c r="C24" s="191">
        <v>1040</v>
      </c>
      <c r="D24" s="191">
        <v>1270</v>
      </c>
      <c r="E24" s="191">
        <v>4115</v>
      </c>
      <c r="F24" s="191">
        <v>7580</v>
      </c>
      <c r="G24" s="191">
        <v>19656</v>
      </c>
      <c r="H24" s="191">
        <v>1325</v>
      </c>
      <c r="I24" s="191">
        <v>10118</v>
      </c>
      <c r="J24" s="637" t="s">
        <v>33</v>
      </c>
      <c r="K24" s="191">
        <v>5712</v>
      </c>
      <c r="L24" s="191">
        <v>4295</v>
      </c>
      <c r="M24" s="191">
        <v>4842</v>
      </c>
      <c r="N24" s="637">
        <v>3341</v>
      </c>
      <c r="O24" s="637">
        <v>2118</v>
      </c>
      <c r="P24" s="637">
        <v>3697</v>
      </c>
      <c r="Q24" s="191">
        <v>2712</v>
      </c>
      <c r="R24" s="191">
        <v>12683</v>
      </c>
      <c r="S24" s="191">
        <v>6960</v>
      </c>
      <c r="T24" s="637">
        <v>6552</v>
      </c>
      <c r="U24" s="191">
        <v>5867</v>
      </c>
    </row>
    <row r="25" spans="1:21" ht="12">
      <c r="A25" s="497">
        <v>7</v>
      </c>
      <c r="B25" s="614" t="s">
        <v>385</v>
      </c>
      <c r="C25" s="191"/>
      <c r="D25" s="191"/>
      <c r="E25" s="191"/>
      <c r="F25" s="191">
        <v>280</v>
      </c>
      <c r="G25" s="191">
        <v>248</v>
      </c>
      <c r="H25" s="191"/>
      <c r="I25" s="191">
        <v>102</v>
      </c>
      <c r="J25" s="637"/>
      <c r="K25" s="191"/>
      <c r="L25" s="191"/>
      <c r="M25" s="191"/>
      <c r="N25" s="637"/>
      <c r="O25" s="637"/>
      <c r="P25" s="637"/>
      <c r="Q25" s="191"/>
      <c r="R25" s="191"/>
      <c r="S25" s="191"/>
      <c r="T25" s="637"/>
      <c r="U25" s="191"/>
    </row>
    <row r="26" spans="1:21" ht="12">
      <c r="A26" s="497"/>
      <c r="B26" s="614" t="s">
        <v>386</v>
      </c>
      <c r="C26" s="191"/>
      <c r="D26" s="191"/>
      <c r="E26" s="191"/>
      <c r="F26" s="191"/>
      <c r="G26" s="191"/>
      <c r="H26" s="191"/>
      <c r="I26" s="191"/>
      <c r="J26" s="637"/>
      <c r="K26" s="191"/>
      <c r="L26" s="191"/>
      <c r="M26" s="191"/>
      <c r="N26" s="637"/>
      <c r="O26" s="637"/>
      <c r="P26" s="637"/>
      <c r="Q26" s="191"/>
      <c r="R26" s="191"/>
      <c r="S26" s="191"/>
      <c r="T26" s="637"/>
      <c r="U26" s="191"/>
    </row>
    <row r="27" spans="1:21" ht="12">
      <c r="A27" s="497"/>
      <c r="B27" s="614" t="s">
        <v>387</v>
      </c>
      <c r="C27" s="191">
        <v>112</v>
      </c>
      <c r="D27" s="191">
        <v>118</v>
      </c>
      <c r="E27" s="191">
        <v>98</v>
      </c>
      <c r="F27" s="191">
        <v>280</v>
      </c>
      <c r="G27" s="191"/>
      <c r="H27" s="191">
        <v>4</v>
      </c>
      <c r="I27" s="191"/>
      <c r="J27" s="637">
        <v>140</v>
      </c>
      <c r="K27" s="191">
        <v>196</v>
      </c>
      <c r="L27" s="191">
        <v>163</v>
      </c>
      <c r="M27" s="191">
        <v>168</v>
      </c>
      <c r="N27" s="637">
        <v>86</v>
      </c>
      <c r="O27" s="637">
        <v>38</v>
      </c>
      <c r="P27" s="637">
        <v>92</v>
      </c>
      <c r="Q27" s="191"/>
      <c r="R27" s="191"/>
      <c r="S27" s="191">
        <v>1212</v>
      </c>
      <c r="T27" s="637">
        <v>705</v>
      </c>
      <c r="U27" s="191">
        <v>22</v>
      </c>
    </row>
    <row r="28" spans="1:21" ht="12">
      <c r="A28" s="497"/>
      <c r="B28" s="614" t="s">
        <v>388</v>
      </c>
      <c r="C28" s="191">
        <v>234</v>
      </c>
      <c r="D28" s="637">
        <v>2357</v>
      </c>
      <c r="E28" s="191">
        <v>16</v>
      </c>
      <c r="F28" s="191">
        <v>14000</v>
      </c>
      <c r="G28" s="191"/>
      <c r="H28" s="191">
        <v>2</v>
      </c>
      <c r="I28" s="191"/>
      <c r="J28" s="637">
        <v>9</v>
      </c>
      <c r="K28" s="191">
        <v>55</v>
      </c>
      <c r="L28" s="191">
        <v>41</v>
      </c>
      <c r="M28" s="191">
        <v>43</v>
      </c>
      <c r="N28" s="637">
        <v>37</v>
      </c>
      <c r="O28" s="637">
        <v>12</v>
      </c>
      <c r="P28" s="637">
        <v>41</v>
      </c>
      <c r="Q28" s="191"/>
      <c r="R28" s="191"/>
      <c r="S28" s="191">
        <v>6060</v>
      </c>
      <c r="T28" s="637">
        <v>175</v>
      </c>
      <c r="U28" s="191">
        <v>550</v>
      </c>
    </row>
    <row r="29" spans="1:21" ht="22.5">
      <c r="A29" s="497">
        <v>8</v>
      </c>
      <c r="B29" s="614" t="s">
        <v>480</v>
      </c>
      <c r="C29" s="191"/>
      <c r="D29" s="637"/>
      <c r="E29" s="191"/>
      <c r="F29" s="191"/>
      <c r="G29" s="191"/>
      <c r="H29" s="191"/>
      <c r="I29" s="191"/>
      <c r="J29" s="637"/>
      <c r="K29" s="191"/>
      <c r="L29" s="191"/>
      <c r="M29" s="191"/>
      <c r="N29" s="637"/>
      <c r="O29" s="637"/>
      <c r="P29" s="637"/>
      <c r="Q29" s="191"/>
      <c r="R29" s="191"/>
      <c r="S29" s="191"/>
      <c r="T29" s="637"/>
      <c r="U29" s="191"/>
    </row>
    <row r="30" spans="1:21" ht="12">
      <c r="A30" s="497"/>
      <c r="B30" s="614" t="s">
        <v>387</v>
      </c>
      <c r="C30" s="191"/>
      <c r="D30" s="637"/>
      <c r="E30" s="191">
        <v>85216</v>
      </c>
      <c r="F30" s="191">
        <v>82588</v>
      </c>
      <c r="G30" s="191">
        <v>126928</v>
      </c>
      <c r="H30" s="191">
        <v>2208</v>
      </c>
      <c r="I30" s="191">
        <v>118104</v>
      </c>
      <c r="J30" s="637">
        <v>161792</v>
      </c>
      <c r="K30" s="191">
        <v>328447</v>
      </c>
      <c r="L30" s="191">
        <v>215428</v>
      </c>
      <c r="M30" s="191">
        <v>294653</v>
      </c>
      <c r="N30" s="637">
        <v>131358</v>
      </c>
      <c r="O30" s="637">
        <v>62878</v>
      </c>
      <c r="P30" s="637">
        <v>78261</v>
      </c>
      <c r="Q30" s="191">
        <v>26017</v>
      </c>
      <c r="R30" s="191">
        <v>142817</v>
      </c>
      <c r="S30" s="191">
        <v>106082</v>
      </c>
      <c r="T30" s="637">
        <v>82485</v>
      </c>
      <c r="U30" s="191">
        <v>66454</v>
      </c>
    </row>
    <row r="31" spans="1:21" ht="12">
      <c r="A31" s="497"/>
      <c r="B31" s="614" t="s">
        <v>388</v>
      </c>
      <c r="C31" s="191"/>
      <c r="D31" s="637"/>
      <c r="E31" s="191">
        <v>20583</v>
      </c>
      <c r="F31" s="191">
        <v>50510</v>
      </c>
      <c r="G31" s="191"/>
      <c r="H31" s="191">
        <v>4414</v>
      </c>
      <c r="I31" s="191"/>
      <c r="J31" s="637">
        <v>18712</v>
      </c>
      <c r="K31" s="191">
        <v>21188</v>
      </c>
      <c r="L31" s="191">
        <v>136000</v>
      </c>
      <c r="M31" s="191">
        <v>17275</v>
      </c>
      <c r="N31" s="637">
        <v>50856</v>
      </c>
      <c r="O31" s="637">
        <v>19224</v>
      </c>
      <c r="P31" s="637">
        <v>17488</v>
      </c>
      <c r="Q31" s="191"/>
      <c r="R31" s="191">
        <v>2186438</v>
      </c>
      <c r="S31" s="191">
        <v>152000</v>
      </c>
      <c r="T31" s="637">
        <v>18967</v>
      </c>
      <c r="U31" s="191">
        <v>14478</v>
      </c>
    </row>
    <row r="32" spans="1:4" ht="12">
      <c r="A32" s="493"/>
      <c r="D32" s="138"/>
    </row>
    <row r="33" spans="1:4" ht="12">
      <c r="A33" s="493"/>
      <c r="D33" s="138"/>
    </row>
    <row r="34" spans="1:4" ht="12">
      <c r="A34" s="493"/>
      <c r="D34" s="138"/>
    </row>
    <row r="35" spans="1:4" ht="12">
      <c r="A35" s="493"/>
      <c r="D35" s="138"/>
    </row>
    <row r="36" spans="1:4" ht="20.25">
      <c r="A36" s="494" t="s">
        <v>469</v>
      </c>
      <c r="B36" s="491"/>
      <c r="D36" s="138"/>
    </row>
    <row r="37" spans="1:4" ht="12">
      <c r="A37" s="493"/>
      <c r="D37" s="138"/>
    </row>
    <row r="38" spans="1:20" ht="12">
      <c r="A38" s="493"/>
      <c r="D38" s="138"/>
      <c r="T38" s="643" t="s">
        <v>528</v>
      </c>
    </row>
    <row r="39" spans="1:16" ht="12">
      <c r="A39" s="493"/>
      <c r="D39" s="138"/>
      <c r="O39" s="138"/>
      <c r="P39" s="138"/>
    </row>
    <row r="40" spans="1:21" ht="12.75">
      <c r="A40" s="495" t="s">
        <v>360</v>
      </c>
      <c r="B40" s="616" t="s">
        <v>361</v>
      </c>
      <c r="C40" s="823" t="s">
        <v>362</v>
      </c>
      <c r="D40" s="824"/>
      <c r="E40" s="824"/>
      <c r="F40" s="824"/>
      <c r="G40" s="824"/>
      <c r="H40" s="824"/>
      <c r="I40" s="824"/>
      <c r="J40" s="824"/>
      <c r="K40" s="824"/>
      <c r="L40" s="824"/>
      <c r="M40" s="824"/>
      <c r="N40" s="824"/>
      <c r="O40" s="824"/>
      <c r="P40" s="824"/>
      <c r="Q40" s="824"/>
      <c r="R40" s="824"/>
      <c r="S40" s="824"/>
      <c r="T40" s="824"/>
      <c r="U40" s="825"/>
    </row>
    <row r="41" spans="1:21" ht="12.75">
      <c r="A41" s="492"/>
      <c r="B41" s="617" t="s">
        <v>391</v>
      </c>
      <c r="C41" s="485" t="s">
        <v>413</v>
      </c>
      <c r="D41" s="647" t="s">
        <v>410</v>
      </c>
      <c r="E41" s="489" t="s">
        <v>414</v>
      </c>
      <c r="F41" s="489" t="s">
        <v>418</v>
      </c>
      <c r="G41" s="486"/>
      <c r="H41" s="486"/>
      <c r="I41" s="486"/>
      <c r="J41" s="638" t="s">
        <v>421</v>
      </c>
      <c r="K41" s="487" t="s">
        <v>422</v>
      </c>
      <c r="L41" s="486" t="s">
        <v>12</v>
      </c>
      <c r="M41" s="484"/>
      <c r="N41" s="642" t="s">
        <v>428</v>
      </c>
      <c r="O41" s="648" t="s">
        <v>429</v>
      </c>
      <c r="P41" s="649" t="s">
        <v>430</v>
      </c>
      <c r="Q41" s="638" t="s">
        <v>434</v>
      </c>
      <c r="R41" s="646"/>
      <c r="S41" s="487" t="s">
        <v>123</v>
      </c>
      <c r="T41" s="638" t="s">
        <v>437</v>
      </c>
      <c r="U41" s="484"/>
    </row>
    <row r="42" spans="1:21" ht="12">
      <c r="A42" s="492">
        <v>1</v>
      </c>
      <c r="B42" s="618" t="s">
        <v>363</v>
      </c>
      <c r="C42" s="496" t="s">
        <v>525</v>
      </c>
      <c r="D42" s="651" t="s">
        <v>526</v>
      </c>
      <c r="E42" s="481" t="s">
        <v>415</v>
      </c>
      <c r="F42" s="481" t="s">
        <v>416</v>
      </c>
      <c r="G42" s="481"/>
      <c r="H42" s="481" t="s">
        <v>417</v>
      </c>
      <c r="I42" s="481"/>
      <c r="J42" s="639" t="s">
        <v>419</v>
      </c>
      <c r="K42" s="480" t="s">
        <v>420</v>
      </c>
      <c r="L42" s="481" t="s">
        <v>424</v>
      </c>
      <c r="M42" s="481" t="s">
        <v>425</v>
      </c>
      <c r="N42" s="481" t="s">
        <v>426</v>
      </c>
      <c r="O42" s="639" t="s">
        <v>427</v>
      </c>
      <c r="P42" s="639" t="s">
        <v>431</v>
      </c>
      <c r="Q42" s="637" t="s">
        <v>432</v>
      </c>
      <c r="R42" s="637" t="s">
        <v>433</v>
      </c>
      <c r="S42" s="191" t="s">
        <v>435</v>
      </c>
      <c r="T42" s="645" t="s">
        <v>436</v>
      </c>
      <c r="U42" s="490" t="s">
        <v>33</v>
      </c>
    </row>
    <row r="43" spans="1:21" ht="12">
      <c r="A43" s="492">
        <v>2</v>
      </c>
      <c r="B43" s="618" t="s">
        <v>364</v>
      </c>
      <c r="C43" s="191">
        <v>1081</v>
      </c>
      <c r="D43" s="637">
        <v>607</v>
      </c>
      <c r="E43" s="191">
        <v>1543</v>
      </c>
      <c r="F43" s="191">
        <v>635</v>
      </c>
      <c r="G43" s="191"/>
      <c r="H43" s="191">
        <v>1019</v>
      </c>
      <c r="I43" s="191"/>
      <c r="J43" s="637">
        <v>982</v>
      </c>
      <c r="K43" s="191">
        <v>935</v>
      </c>
      <c r="L43" s="191">
        <v>886</v>
      </c>
      <c r="M43" s="191">
        <v>646</v>
      </c>
      <c r="N43" s="191"/>
      <c r="O43" s="637">
        <v>1338</v>
      </c>
      <c r="P43" s="637">
        <v>904</v>
      </c>
      <c r="Q43" s="637">
        <v>1397</v>
      </c>
      <c r="R43" s="637">
        <v>1328</v>
      </c>
      <c r="S43" s="191">
        <v>34</v>
      </c>
      <c r="T43" s="637">
        <v>517</v>
      </c>
      <c r="U43" s="191"/>
    </row>
    <row r="44" spans="1:21" ht="12">
      <c r="A44" s="492" t="s">
        <v>33</v>
      </c>
      <c r="B44" s="618" t="s">
        <v>365</v>
      </c>
      <c r="C44" s="191">
        <v>4</v>
      </c>
      <c r="D44" s="637">
        <v>3</v>
      </c>
      <c r="E44" s="191">
        <v>10</v>
      </c>
      <c r="F44" s="191">
        <v>3</v>
      </c>
      <c r="G44" s="191"/>
      <c r="H44" s="191">
        <v>7</v>
      </c>
      <c r="I44" s="191"/>
      <c r="J44" s="637"/>
      <c r="K44" s="191">
        <v>11</v>
      </c>
      <c r="L44" s="191">
        <v>6</v>
      </c>
      <c r="M44" s="191">
        <v>4</v>
      </c>
      <c r="N44" s="191"/>
      <c r="O44" s="637">
        <v>5</v>
      </c>
      <c r="P44" s="637">
        <v>4</v>
      </c>
      <c r="Q44" s="637">
        <v>5</v>
      </c>
      <c r="R44" s="637">
        <v>5</v>
      </c>
      <c r="S44" s="191"/>
      <c r="T44" s="637"/>
      <c r="U44" s="191"/>
    </row>
    <row r="45" spans="1:21" ht="12">
      <c r="A45" s="492">
        <v>3</v>
      </c>
      <c r="B45" s="618" t="s">
        <v>366</v>
      </c>
      <c r="C45" s="191">
        <v>957646</v>
      </c>
      <c r="D45" s="637">
        <v>559715</v>
      </c>
      <c r="E45" s="191">
        <v>1740329</v>
      </c>
      <c r="F45" s="191">
        <v>664000</v>
      </c>
      <c r="G45" s="191"/>
      <c r="H45" s="191">
        <v>1078912</v>
      </c>
      <c r="I45" s="191"/>
      <c r="J45" s="637">
        <v>1592714</v>
      </c>
      <c r="K45" s="191">
        <v>1428559</v>
      </c>
      <c r="L45" s="191">
        <v>908148</v>
      </c>
      <c r="M45" s="191">
        <v>1632000</v>
      </c>
      <c r="N45" s="191"/>
      <c r="O45" s="637">
        <v>977827</v>
      </c>
      <c r="P45" s="637">
        <v>689000</v>
      </c>
      <c r="Q45" s="637">
        <v>1499968</v>
      </c>
      <c r="R45" s="637">
        <v>1395175</v>
      </c>
      <c r="S45" s="191">
        <v>1032165</v>
      </c>
      <c r="T45" s="637">
        <v>1843510</v>
      </c>
      <c r="U45" s="191"/>
    </row>
    <row r="46" spans="1:21" ht="12">
      <c r="A46" s="478">
        <v>4</v>
      </c>
      <c r="B46" s="618" t="s">
        <v>367</v>
      </c>
      <c r="C46" s="191">
        <v>19154</v>
      </c>
      <c r="D46" s="637">
        <v>0</v>
      </c>
      <c r="E46" s="191">
        <v>246529</v>
      </c>
      <c r="F46" s="191">
        <v>105000</v>
      </c>
      <c r="G46" s="191"/>
      <c r="H46" s="191">
        <v>183377</v>
      </c>
      <c r="I46" s="191"/>
      <c r="J46" s="637">
        <v>492024</v>
      </c>
      <c r="K46" s="191">
        <v>205799</v>
      </c>
      <c r="L46" s="191">
        <v>141323</v>
      </c>
      <c r="M46" s="191">
        <v>0</v>
      </c>
      <c r="N46" s="191"/>
      <c r="O46" s="637">
        <v>171204</v>
      </c>
      <c r="P46" s="637"/>
      <c r="Q46" s="637">
        <v>310067</v>
      </c>
      <c r="R46" s="637">
        <v>457898</v>
      </c>
      <c r="S46" s="191"/>
      <c r="T46" s="637">
        <v>675952</v>
      </c>
      <c r="U46" s="191"/>
    </row>
    <row r="47" spans="1:21" ht="12">
      <c r="A47" s="478" t="s">
        <v>368</v>
      </c>
      <c r="B47" s="618" t="s">
        <v>369</v>
      </c>
      <c r="C47" s="191"/>
      <c r="D47" s="637">
        <v>431480</v>
      </c>
      <c r="E47" s="191"/>
      <c r="F47" s="191">
        <v>75000</v>
      </c>
      <c r="G47" s="191"/>
      <c r="H47" s="191">
        <v>149771</v>
      </c>
      <c r="I47" s="191"/>
      <c r="J47" s="637">
        <v>405892</v>
      </c>
      <c r="K47" s="191">
        <v>154225</v>
      </c>
      <c r="L47" s="191">
        <v>100763</v>
      </c>
      <c r="M47" s="191">
        <v>130000</v>
      </c>
      <c r="N47" s="191"/>
      <c r="O47" s="637">
        <v>129372</v>
      </c>
      <c r="P47" s="637"/>
      <c r="Q47" s="637">
        <v>269907</v>
      </c>
      <c r="R47" s="637">
        <v>198814</v>
      </c>
      <c r="S47" s="191">
        <v>90432</v>
      </c>
      <c r="T47" s="637">
        <v>307250</v>
      </c>
      <c r="U47" s="191"/>
    </row>
    <row r="48" spans="1:21" ht="12">
      <c r="A48" s="478" t="s">
        <v>370</v>
      </c>
      <c r="B48" s="618" t="s">
        <v>371</v>
      </c>
      <c r="C48" s="191"/>
      <c r="D48" s="637">
        <v>128235</v>
      </c>
      <c r="E48" s="191">
        <v>56172</v>
      </c>
      <c r="F48" s="191">
        <v>30000</v>
      </c>
      <c r="G48" s="191"/>
      <c r="H48" s="191">
        <v>33606</v>
      </c>
      <c r="I48" s="191"/>
      <c r="J48" s="637">
        <v>86132</v>
      </c>
      <c r="K48" s="191">
        <v>51574</v>
      </c>
      <c r="L48" s="191">
        <v>40560</v>
      </c>
      <c r="M48" s="191">
        <v>195000</v>
      </c>
      <c r="N48" s="191"/>
      <c r="O48" s="637">
        <v>41832</v>
      </c>
      <c r="P48" s="637">
        <v>158000</v>
      </c>
      <c r="Q48" s="637">
        <v>40160</v>
      </c>
      <c r="R48" s="637">
        <v>259084</v>
      </c>
      <c r="S48" s="191"/>
      <c r="T48" s="637">
        <v>368702</v>
      </c>
      <c r="U48" s="191"/>
    </row>
    <row r="49" spans="1:21" s="457" customFormat="1" ht="24">
      <c r="A49" s="498"/>
      <c r="B49" s="619" t="s">
        <v>372</v>
      </c>
      <c r="C49" s="498"/>
      <c r="D49" s="637"/>
      <c r="E49" s="498"/>
      <c r="F49" s="498" t="s">
        <v>33</v>
      </c>
      <c r="G49" s="498"/>
      <c r="H49" s="498"/>
      <c r="I49" s="498"/>
      <c r="J49" s="637"/>
      <c r="K49" s="498"/>
      <c r="L49" s="498"/>
      <c r="M49" s="498"/>
      <c r="N49" s="498"/>
      <c r="O49" s="637"/>
      <c r="P49" s="637"/>
      <c r="Q49" s="637">
        <v>297607</v>
      </c>
      <c r="R49" s="637">
        <v>176000</v>
      </c>
      <c r="S49" s="498"/>
      <c r="T49" s="637"/>
      <c r="U49" s="498"/>
    </row>
    <row r="50" spans="1:21" s="457" customFormat="1" ht="12">
      <c r="A50" s="498">
        <v>1</v>
      </c>
      <c r="B50" s="619" t="s">
        <v>373</v>
      </c>
      <c r="C50" s="498"/>
      <c r="D50" s="637"/>
      <c r="E50" s="498">
        <v>68073</v>
      </c>
      <c r="F50" s="498">
        <v>91000</v>
      </c>
      <c r="G50" s="498"/>
      <c r="H50" s="498">
        <v>133296</v>
      </c>
      <c r="I50" s="498"/>
      <c r="J50" s="637">
        <v>355387</v>
      </c>
      <c r="K50" s="498">
        <v>158032</v>
      </c>
      <c r="L50" s="498">
        <v>133173</v>
      </c>
      <c r="M50" s="498">
        <v>100000</v>
      </c>
      <c r="N50" s="498"/>
      <c r="O50" s="637">
        <v>145381</v>
      </c>
      <c r="P50" s="637"/>
      <c r="Q50" s="637">
        <v>0</v>
      </c>
      <c r="R50" s="637">
        <v>0</v>
      </c>
      <c r="S50" s="498">
        <v>2012</v>
      </c>
      <c r="T50" s="637">
        <v>112650</v>
      </c>
      <c r="U50" s="498"/>
    </row>
    <row r="51" spans="1:21" s="457" customFormat="1" ht="12">
      <c r="A51" s="499" t="s">
        <v>370</v>
      </c>
      <c r="B51" s="619" t="s">
        <v>374</v>
      </c>
      <c r="C51" s="498"/>
      <c r="D51" s="637"/>
      <c r="E51" s="498">
        <v>24510</v>
      </c>
      <c r="F51" s="498">
        <v>14000</v>
      </c>
      <c r="G51" s="498"/>
      <c r="H51" s="498">
        <v>50081</v>
      </c>
      <c r="I51" s="498"/>
      <c r="J51" s="637">
        <v>136637</v>
      </c>
      <c r="K51" s="498">
        <v>47767</v>
      </c>
      <c r="L51" s="498"/>
      <c r="M51" s="498"/>
      <c r="N51" s="498"/>
      <c r="O51" s="637">
        <v>25823</v>
      </c>
      <c r="P51" s="637"/>
      <c r="Q51" s="637">
        <v>142047</v>
      </c>
      <c r="R51" s="637">
        <v>281898</v>
      </c>
      <c r="S51" s="498"/>
      <c r="T51" s="637"/>
      <c r="U51" s="498"/>
    </row>
    <row r="52" spans="1:21" s="457" customFormat="1" ht="24">
      <c r="A52" s="498"/>
      <c r="B52" s="619" t="s">
        <v>372</v>
      </c>
      <c r="C52" s="498"/>
      <c r="D52" s="637"/>
      <c r="E52" s="498"/>
      <c r="F52" s="498"/>
      <c r="G52" s="498"/>
      <c r="H52" s="498"/>
      <c r="I52" s="498"/>
      <c r="J52" s="637"/>
      <c r="K52" s="498"/>
      <c r="L52" s="498"/>
      <c r="M52" s="498"/>
      <c r="N52" s="498"/>
      <c r="O52" s="637"/>
      <c r="P52" s="637"/>
      <c r="Q52" s="637">
        <v>142047</v>
      </c>
      <c r="R52" s="637">
        <v>73680</v>
      </c>
      <c r="S52" s="498"/>
      <c r="T52" s="637"/>
      <c r="U52" s="498"/>
    </row>
    <row r="53" spans="1:21" ht="12">
      <c r="A53" s="191" t="s">
        <v>368</v>
      </c>
      <c r="B53" s="618" t="s">
        <v>375</v>
      </c>
      <c r="C53" s="191">
        <v>79000</v>
      </c>
      <c r="D53" s="637">
        <v>0</v>
      </c>
      <c r="E53" s="191"/>
      <c r="F53" s="191">
        <v>9000</v>
      </c>
      <c r="G53" s="191"/>
      <c r="H53" s="191">
        <v>39000</v>
      </c>
      <c r="I53" s="191"/>
      <c r="J53" s="637">
        <v>68913</v>
      </c>
      <c r="K53" s="191">
        <v>56382</v>
      </c>
      <c r="L53" s="191">
        <v>50000</v>
      </c>
      <c r="M53" s="191">
        <v>55000</v>
      </c>
      <c r="N53" s="191"/>
      <c r="O53" s="637">
        <v>111696</v>
      </c>
      <c r="P53" s="637">
        <v>47000</v>
      </c>
      <c r="Q53" s="637">
        <v>0</v>
      </c>
      <c r="R53" s="637">
        <v>0</v>
      </c>
      <c r="S53" s="191"/>
      <c r="T53" s="637"/>
      <c r="U53" s="191"/>
    </row>
    <row r="54" spans="1:21" ht="12">
      <c r="A54" s="191" t="s">
        <v>370</v>
      </c>
      <c r="B54" s="618" t="s">
        <v>374</v>
      </c>
      <c r="C54" s="191">
        <v>878646</v>
      </c>
      <c r="D54" s="637">
        <v>0</v>
      </c>
      <c r="E54" s="191"/>
      <c r="F54" s="191">
        <v>96000</v>
      </c>
      <c r="G54" s="191"/>
      <c r="H54" s="191">
        <v>144377</v>
      </c>
      <c r="I54" s="191"/>
      <c r="J54" s="637"/>
      <c r="K54" s="191">
        <v>149417</v>
      </c>
      <c r="L54" s="191">
        <v>0</v>
      </c>
      <c r="M54" s="191"/>
      <c r="N54" s="191"/>
      <c r="O54" s="637">
        <v>59508</v>
      </c>
      <c r="P54" s="637">
        <v>111000</v>
      </c>
      <c r="Q54" s="637">
        <v>168020</v>
      </c>
      <c r="R54" s="637">
        <v>384218</v>
      </c>
      <c r="S54" s="191"/>
      <c r="T54" s="637"/>
      <c r="U54" s="191"/>
    </row>
    <row r="55" spans="1:21" ht="24">
      <c r="A55" s="191" t="s">
        <v>376</v>
      </c>
      <c r="B55" s="618" t="s">
        <v>377</v>
      </c>
      <c r="C55" s="191"/>
      <c r="D55" s="637"/>
      <c r="E55" s="191">
        <v>785</v>
      </c>
      <c r="F55" s="191" t="s">
        <v>472</v>
      </c>
      <c r="G55" s="191"/>
      <c r="H55" s="478" t="s">
        <v>443</v>
      </c>
      <c r="I55" s="478"/>
      <c r="J55" s="637">
        <v>782</v>
      </c>
      <c r="K55" s="191">
        <v>108582</v>
      </c>
      <c r="L55" s="191">
        <v>0</v>
      </c>
      <c r="M55" s="191">
        <v>1600</v>
      </c>
      <c r="N55" s="191"/>
      <c r="O55" s="637">
        <v>3</v>
      </c>
      <c r="P55" s="637"/>
      <c r="Q55" s="637">
        <v>126</v>
      </c>
      <c r="R55" s="637">
        <v>2055</v>
      </c>
      <c r="S55" s="191"/>
      <c r="T55" s="637"/>
      <c r="U55" s="191"/>
    </row>
    <row r="56" spans="1:21" ht="24">
      <c r="A56" s="191" t="s">
        <v>378</v>
      </c>
      <c r="B56" s="618" t="s">
        <v>379</v>
      </c>
      <c r="C56" s="191"/>
      <c r="D56" s="637"/>
      <c r="E56" s="191">
        <v>757</v>
      </c>
      <c r="F56" s="478" t="s">
        <v>470</v>
      </c>
      <c r="G56" s="478"/>
      <c r="H56" s="478" t="s">
        <v>444</v>
      </c>
      <c r="I56" s="478"/>
      <c r="J56" s="637"/>
      <c r="K56" s="191">
        <v>45643</v>
      </c>
      <c r="L56" s="191">
        <v>0</v>
      </c>
      <c r="M56" s="191">
        <v>60</v>
      </c>
      <c r="N56" s="191"/>
      <c r="O56" s="637">
        <v>78</v>
      </c>
      <c r="P56" s="637"/>
      <c r="Q56" s="637">
        <v>171</v>
      </c>
      <c r="R56" s="637">
        <v>5</v>
      </c>
      <c r="S56" s="191"/>
      <c r="T56" s="637"/>
      <c r="U56" s="191"/>
    </row>
    <row r="57" spans="1:21" ht="24">
      <c r="A57" s="191" t="s">
        <v>380</v>
      </c>
      <c r="B57" s="618" t="s">
        <v>381</v>
      </c>
      <c r="C57" s="191"/>
      <c r="D57" s="637"/>
      <c r="E57" s="191">
        <v>7</v>
      </c>
      <c r="F57" s="478" t="s">
        <v>471</v>
      </c>
      <c r="G57" s="478"/>
      <c r="H57" s="478" t="s">
        <v>449</v>
      </c>
      <c r="I57" s="478"/>
      <c r="J57" s="637"/>
      <c r="K57" s="191">
        <v>39874</v>
      </c>
      <c r="L57" s="191">
        <v>0</v>
      </c>
      <c r="M57" s="191">
        <v>235840</v>
      </c>
      <c r="N57" s="191"/>
      <c r="O57" s="637">
        <v>1</v>
      </c>
      <c r="P57" s="637"/>
      <c r="Q57" s="637">
        <v>1</v>
      </c>
      <c r="R57" s="637">
        <v>97782</v>
      </c>
      <c r="S57" s="191"/>
      <c r="T57" s="637"/>
      <c r="U57" s="191"/>
    </row>
    <row r="58" spans="1:21" ht="24">
      <c r="A58" s="191" t="s">
        <v>382</v>
      </c>
      <c r="B58" s="618" t="s">
        <v>383</v>
      </c>
      <c r="C58" s="191"/>
      <c r="D58" s="637"/>
      <c r="E58" s="191">
        <v>3</v>
      </c>
      <c r="F58" s="191">
        <v>9000</v>
      </c>
      <c r="G58" s="191"/>
      <c r="H58" s="478" t="s">
        <v>445</v>
      </c>
      <c r="I58" s="478"/>
      <c r="J58" s="637">
        <v>35535</v>
      </c>
      <c r="K58" s="191">
        <v>11700</v>
      </c>
      <c r="L58" s="191">
        <v>0</v>
      </c>
      <c r="M58" s="191">
        <v>36556</v>
      </c>
      <c r="N58" s="191"/>
      <c r="O58" s="637">
        <v>1</v>
      </c>
      <c r="P58" s="637"/>
      <c r="Q58" s="637">
        <v>4</v>
      </c>
      <c r="R58" s="637">
        <v>17316</v>
      </c>
      <c r="S58" s="191"/>
      <c r="T58" s="637"/>
      <c r="U58" s="191"/>
    </row>
    <row r="59" spans="1:21" ht="24">
      <c r="A59" s="191">
        <v>6</v>
      </c>
      <c r="B59" s="618" t="s">
        <v>384</v>
      </c>
      <c r="C59" s="191">
        <v>29</v>
      </c>
      <c r="D59" s="637">
        <v>170</v>
      </c>
      <c r="E59" s="191"/>
      <c r="F59" s="191">
        <v>16047</v>
      </c>
      <c r="G59" s="191"/>
      <c r="H59" s="191">
        <v>3184</v>
      </c>
      <c r="I59" s="191"/>
      <c r="J59" s="637">
        <v>627</v>
      </c>
      <c r="K59" s="191">
        <v>11067</v>
      </c>
      <c r="L59" s="191">
        <v>0</v>
      </c>
      <c r="M59" s="191">
        <v>248064</v>
      </c>
      <c r="N59" s="191"/>
      <c r="O59" s="637">
        <v>7803</v>
      </c>
      <c r="P59" s="637"/>
      <c r="Q59" s="637">
        <v>2295</v>
      </c>
      <c r="R59" s="637">
        <v>1731</v>
      </c>
      <c r="S59" s="191"/>
      <c r="T59" s="637"/>
      <c r="U59" s="191"/>
    </row>
    <row r="60" spans="1:21" ht="24">
      <c r="A60" s="482">
        <v>7</v>
      </c>
      <c r="B60" s="620" t="s">
        <v>385</v>
      </c>
      <c r="C60" s="482">
        <v>27</v>
      </c>
      <c r="D60" s="640">
        <v>67</v>
      </c>
      <c r="E60" s="482"/>
      <c r="F60" s="482"/>
      <c r="G60" s="482"/>
      <c r="H60" s="482"/>
      <c r="I60" s="482"/>
      <c r="J60" s="640"/>
      <c r="K60" s="479"/>
      <c r="L60" s="479"/>
      <c r="M60" s="479"/>
      <c r="N60" s="479"/>
      <c r="O60" s="641"/>
      <c r="P60" s="641"/>
      <c r="Q60" s="641"/>
      <c r="R60" s="641"/>
      <c r="S60" s="479"/>
      <c r="T60" s="641"/>
      <c r="U60" s="479"/>
    </row>
    <row r="61" spans="1:21" ht="24">
      <c r="A61" s="481"/>
      <c r="B61" s="621" t="s">
        <v>386</v>
      </c>
      <c r="C61" s="481"/>
      <c r="D61" s="639"/>
      <c r="E61" s="481"/>
      <c r="F61" s="481"/>
      <c r="G61" s="481"/>
      <c r="H61" s="481"/>
      <c r="I61" s="481"/>
      <c r="J61" s="639"/>
      <c r="K61" s="481"/>
      <c r="L61" s="481"/>
      <c r="M61" s="481"/>
      <c r="N61" s="481"/>
      <c r="O61" s="639"/>
      <c r="P61" s="639"/>
      <c r="Q61" s="639"/>
      <c r="R61" s="639"/>
      <c r="S61" s="481"/>
      <c r="T61" s="639"/>
      <c r="U61" s="481"/>
    </row>
    <row r="62" spans="1:21" ht="12">
      <c r="A62" s="191"/>
      <c r="B62" s="618" t="s">
        <v>387</v>
      </c>
      <c r="C62" s="191">
        <v>27</v>
      </c>
      <c r="D62" s="637">
        <v>67</v>
      </c>
      <c r="E62" s="191"/>
      <c r="F62" s="191">
        <v>163</v>
      </c>
      <c r="G62" s="191"/>
      <c r="H62" s="191">
        <v>56</v>
      </c>
      <c r="I62" s="191"/>
      <c r="J62" s="637">
        <v>13</v>
      </c>
      <c r="K62" s="191">
        <v>175</v>
      </c>
      <c r="L62" s="191">
        <v>0</v>
      </c>
      <c r="M62" s="191"/>
      <c r="N62" s="191"/>
      <c r="O62" s="637">
        <v>191</v>
      </c>
      <c r="P62" s="637">
        <v>191</v>
      </c>
      <c r="Q62" s="637"/>
      <c r="R62" s="637"/>
      <c r="S62" s="191"/>
      <c r="T62" s="637"/>
      <c r="U62" s="191"/>
    </row>
    <row r="63" spans="1:21" ht="12">
      <c r="A63" s="191"/>
      <c r="B63" s="618" t="s">
        <v>388</v>
      </c>
      <c r="C63" s="191">
        <v>7</v>
      </c>
      <c r="D63" s="637">
        <v>31</v>
      </c>
      <c r="E63" s="191"/>
      <c r="F63" s="191">
        <v>4075</v>
      </c>
      <c r="G63" s="191"/>
      <c r="H63" s="191">
        <v>295</v>
      </c>
      <c r="I63" s="191"/>
      <c r="J63" s="637">
        <v>4</v>
      </c>
      <c r="K63" s="191">
        <v>61</v>
      </c>
      <c r="L63" s="191">
        <v>0</v>
      </c>
      <c r="M63" s="191"/>
      <c r="N63" s="191"/>
      <c r="O63" s="637">
        <v>10</v>
      </c>
      <c r="P63" s="637">
        <v>4775</v>
      </c>
      <c r="Q63" s="637"/>
      <c r="R63" s="637"/>
      <c r="S63" s="191"/>
      <c r="T63" s="637"/>
      <c r="U63" s="191"/>
    </row>
    <row r="64" spans="1:21" ht="24">
      <c r="A64" s="482">
        <v>8</v>
      </c>
      <c r="B64" s="622" t="s">
        <v>389</v>
      </c>
      <c r="C64" s="479">
        <v>237</v>
      </c>
      <c r="D64" s="641">
        <v>1217</v>
      </c>
      <c r="E64" s="479"/>
      <c r="F64" s="479"/>
      <c r="G64" s="479"/>
      <c r="H64" s="479"/>
      <c r="I64" s="479"/>
      <c r="J64" s="641"/>
      <c r="K64" s="479"/>
      <c r="L64" s="479" t="s">
        <v>33</v>
      </c>
      <c r="M64" s="479"/>
      <c r="N64" s="479"/>
      <c r="O64" s="641"/>
      <c r="P64" s="641"/>
      <c r="Q64" s="641"/>
      <c r="R64" s="641"/>
      <c r="S64" s="479"/>
      <c r="T64" s="641"/>
      <c r="U64" s="479"/>
    </row>
    <row r="65" spans="1:21" ht="12">
      <c r="A65" s="481"/>
      <c r="B65" s="623" t="s">
        <v>390</v>
      </c>
      <c r="C65" s="481"/>
      <c r="D65" s="639"/>
      <c r="E65" s="481"/>
      <c r="F65" s="481"/>
      <c r="G65" s="481"/>
      <c r="H65" s="481"/>
      <c r="I65" s="481"/>
      <c r="J65" s="639"/>
      <c r="K65" s="481"/>
      <c r="L65" s="481"/>
      <c r="M65" s="481"/>
      <c r="N65" s="481"/>
      <c r="O65" s="639"/>
      <c r="P65" s="639"/>
      <c r="Q65" s="639"/>
      <c r="R65" s="639"/>
      <c r="S65" s="481"/>
      <c r="T65" s="639"/>
      <c r="U65" s="481"/>
    </row>
    <row r="66" spans="1:21" ht="12">
      <c r="A66" s="191"/>
      <c r="B66" s="618" t="s">
        <v>387</v>
      </c>
      <c r="C66" s="191">
        <v>79130</v>
      </c>
      <c r="D66" s="637">
        <v>1217</v>
      </c>
      <c r="E66" s="191">
        <v>122241</v>
      </c>
      <c r="F66" s="191">
        <v>64975</v>
      </c>
      <c r="G66" s="191"/>
      <c r="H66" s="191">
        <v>117025</v>
      </c>
      <c r="I66" s="191"/>
      <c r="J66" s="637">
        <v>2277</v>
      </c>
      <c r="K66" s="191">
        <v>88293</v>
      </c>
      <c r="L66" s="191">
        <v>34426</v>
      </c>
      <c r="M66" s="191">
        <v>62000</v>
      </c>
      <c r="N66" s="191"/>
      <c r="O66" s="637">
        <v>9683</v>
      </c>
      <c r="P66" s="637">
        <v>29973</v>
      </c>
      <c r="Q66" s="637">
        <v>309</v>
      </c>
      <c r="R66" s="637">
        <v>309</v>
      </c>
      <c r="S66" s="191"/>
      <c r="T66" s="637"/>
      <c r="U66" s="191"/>
    </row>
    <row r="67" spans="1:21" ht="12">
      <c r="A67" s="191"/>
      <c r="B67" s="618" t="s">
        <v>388</v>
      </c>
      <c r="C67" s="191">
        <v>110000</v>
      </c>
      <c r="D67" s="637">
        <v>1108</v>
      </c>
      <c r="E67" s="191">
        <v>23275</v>
      </c>
      <c r="F67" s="191">
        <v>25736</v>
      </c>
      <c r="G67" s="191"/>
      <c r="H67" s="191">
        <v>35975</v>
      </c>
      <c r="I67" s="191"/>
      <c r="J67" s="637">
        <v>1055</v>
      </c>
      <c r="K67" s="191">
        <v>15519</v>
      </c>
      <c r="L67" s="191">
        <v>0</v>
      </c>
      <c r="M67" s="191">
        <v>126000</v>
      </c>
      <c r="N67" s="191"/>
      <c r="O67" s="637">
        <v>5726</v>
      </c>
      <c r="P67" s="637">
        <v>12535</v>
      </c>
      <c r="Q67" s="637">
        <v>153</v>
      </c>
      <c r="R67" s="637">
        <v>264</v>
      </c>
      <c r="S67" s="191"/>
      <c r="T67" s="637"/>
      <c r="U67" s="191"/>
    </row>
    <row r="68" spans="15:16" ht="12">
      <c r="O68" s="138"/>
      <c r="P68" s="138"/>
    </row>
    <row r="69" spans="15:16" ht="12">
      <c r="O69" s="138"/>
      <c r="P69" s="138"/>
    </row>
    <row r="70" spans="15:16" ht="12">
      <c r="O70" s="138"/>
      <c r="P70" s="138"/>
    </row>
    <row r="71" spans="15:16" ht="12">
      <c r="O71" s="138"/>
      <c r="P71" s="138"/>
    </row>
    <row r="72" spans="15:16" ht="12">
      <c r="O72" s="138"/>
      <c r="P72" s="138"/>
    </row>
    <row r="73" spans="15:16" ht="12">
      <c r="O73" s="138"/>
      <c r="P73" s="138"/>
    </row>
    <row r="74" spans="15:16" ht="12">
      <c r="O74" s="138"/>
      <c r="P74" s="138"/>
    </row>
    <row r="75" spans="15:16" ht="12">
      <c r="O75" s="138"/>
      <c r="P75" s="138"/>
    </row>
    <row r="76" spans="15:16" ht="12">
      <c r="O76" s="138"/>
      <c r="P76" s="138"/>
    </row>
    <row r="77" spans="15:16" ht="12">
      <c r="O77" s="138"/>
      <c r="P77" s="138"/>
    </row>
    <row r="78" spans="15:16" ht="12">
      <c r="O78" s="138"/>
      <c r="P78" s="138"/>
    </row>
    <row r="79" spans="15:16" ht="12">
      <c r="O79" s="138"/>
      <c r="P79" s="138"/>
    </row>
    <row r="80" spans="15:16" ht="12">
      <c r="O80" s="138"/>
      <c r="P80" s="138"/>
    </row>
    <row r="81" spans="15:16" ht="12">
      <c r="O81" s="138"/>
      <c r="P81" s="138"/>
    </row>
    <row r="82" spans="15:16" ht="12">
      <c r="O82" s="138"/>
      <c r="P82" s="138"/>
    </row>
    <row r="83" spans="15:16" ht="12">
      <c r="O83" s="138"/>
      <c r="P83" s="138"/>
    </row>
    <row r="84" spans="15:16" ht="12">
      <c r="O84" s="138"/>
      <c r="P84" s="138"/>
    </row>
    <row r="85" spans="15:16" ht="12">
      <c r="O85" s="138"/>
      <c r="P85" s="138"/>
    </row>
    <row r="86" spans="15:16" ht="12">
      <c r="O86" s="138"/>
      <c r="P86" s="138"/>
    </row>
    <row r="87" spans="15:16" ht="12">
      <c r="O87" s="138"/>
      <c r="P87" s="138"/>
    </row>
    <row r="88" spans="15:16" ht="12">
      <c r="O88" s="138"/>
      <c r="P88" s="138"/>
    </row>
    <row r="89" spans="15:16" ht="12">
      <c r="O89" s="138"/>
      <c r="P89" s="138"/>
    </row>
    <row r="90" spans="15:16" ht="12">
      <c r="O90" s="138"/>
      <c r="P90" s="138"/>
    </row>
    <row r="91" spans="15:16" ht="12">
      <c r="O91" s="138"/>
      <c r="P91" s="138"/>
    </row>
    <row r="92" spans="15:16" ht="12">
      <c r="O92" s="138"/>
      <c r="P92" s="138"/>
    </row>
    <row r="93" spans="15:16" ht="12">
      <c r="O93" s="138"/>
      <c r="P93" s="138"/>
    </row>
    <row r="94" spans="15:16" ht="12">
      <c r="O94" s="138"/>
      <c r="P94" s="138"/>
    </row>
    <row r="95" spans="15:16" ht="12">
      <c r="O95" s="138"/>
      <c r="P95" s="138"/>
    </row>
    <row r="96" spans="15:16" ht="12">
      <c r="O96" s="138"/>
      <c r="P96" s="138"/>
    </row>
    <row r="97" spans="15:16" ht="12">
      <c r="O97" s="138"/>
      <c r="P97" s="138"/>
    </row>
    <row r="98" spans="15:16" ht="12">
      <c r="O98" s="138"/>
      <c r="P98" s="138"/>
    </row>
    <row r="99" spans="15:16" ht="12">
      <c r="O99" s="138"/>
      <c r="P99" s="138"/>
    </row>
    <row r="100" spans="15:16" ht="12">
      <c r="O100" s="138"/>
      <c r="P100" s="138"/>
    </row>
    <row r="101" spans="15:16" ht="12">
      <c r="O101" s="138"/>
      <c r="P101" s="138"/>
    </row>
  </sheetData>
  <mergeCells count="6">
    <mergeCell ref="C40:U40"/>
    <mergeCell ref="A1:U1"/>
    <mergeCell ref="I6:J6"/>
    <mergeCell ref="E6:H6"/>
    <mergeCell ref="C6:D6"/>
    <mergeCell ref="C5:U5"/>
  </mergeCells>
  <printOptions/>
  <pageMargins left="0.34" right="0.17" top="1" bottom="1" header="0.5" footer="0.5"/>
  <pageSetup horizontalDpi="600" verticalDpi="600" orientation="landscape" scale="68" r:id="rId1"/>
  <rowBreaks count="1" manualBreakCount="1">
    <brk id="35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pane ySplit="7" topLeftCell="BM36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1" max="1" width="25.57421875" style="0" customWidth="1"/>
    <col min="2" max="2" width="12.00390625" style="0" customWidth="1"/>
    <col min="4" max="5" width="9.140625" style="12" customWidth="1"/>
    <col min="6" max="7" width="6.421875" style="0" customWidth="1"/>
    <col min="8" max="8" width="6.140625" style="0" customWidth="1"/>
    <col min="9" max="9" width="8.421875" style="0" customWidth="1"/>
    <col min="10" max="10" width="6.8515625" style="0" customWidth="1"/>
    <col min="11" max="11" width="5.7109375" style="0" bestFit="1" customWidth="1"/>
    <col min="12" max="13" width="6.421875" style="0" customWidth="1"/>
    <col min="14" max="15" width="7.421875" style="0" customWidth="1"/>
    <col min="16" max="16" width="7.57421875" style="0" customWidth="1"/>
    <col min="17" max="17" width="6.140625" style="0" customWidth="1"/>
    <col min="18" max="18" width="6.7109375" style="0" bestFit="1" customWidth="1"/>
    <col min="19" max="19" width="7.28125" style="0" customWidth="1"/>
    <col min="20" max="20" width="6.7109375" style="0" customWidth="1"/>
    <col min="21" max="21" width="5.00390625" style="0" bestFit="1" customWidth="1"/>
    <col min="22" max="22" width="5.28125" style="0" bestFit="1" customWidth="1"/>
    <col min="23" max="23" width="6.8515625" style="0" customWidth="1"/>
    <col min="24" max="24" width="6.57421875" style="0" customWidth="1"/>
  </cols>
  <sheetData>
    <row r="1" spans="1:24" ht="18" customHeight="1">
      <c r="A1" s="833" t="s">
        <v>527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3"/>
      <c r="V1" s="833"/>
      <c r="W1" s="833"/>
      <c r="X1" s="833"/>
    </row>
    <row r="2" ht="12.75">
      <c r="W2" t="s">
        <v>524</v>
      </c>
    </row>
    <row r="3" spans="1:24" ht="15.75">
      <c r="A3" s="60"/>
      <c r="B3" s="60"/>
      <c r="C3" s="60"/>
      <c r="D3" s="311"/>
      <c r="E3" s="311"/>
      <c r="F3" s="832" t="s">
        <v>484</v>
      </c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</row>
    <row r="4" spans="1:24" s="12" customFormat="1" ht="38.25">
      <c r="A4" s="624" t="s">
        <v>485</v>
      </c>
      <c r="B4" s="625" t="s">
        <v>486</v>
      </c>
      <c r="C4" s="625" t="s">
        <v>487</v>
      </c>
      <c r="D4" s="830" t="s">
        <v>488</v>
      </c>
      <c r="E4" s="831"/>
      <c r="F4" s="625" t="s">
        <v>489</v>
      </c>
      <c r="G4" s="625" t="s">
        <v>490</v>
      </c>
      <c r="H4" s="625" t="s">
        <v>491</v>
      </c>
      <c r="I4" s="625" t="s">
        <v>492</v>
      </c>
      <c r="J4" s="625" t="s">
        <v>493</v>
      </c>
      <c r="K4" s="625" t="s">
        <v>494</v>
      </c>
      <c r="L4" s="625" t="s">
        <v>495</v>
      </c>
      <c r="M4" s="625" t="s">
        <v>15</v>
      </c>
      <c r="N4" s="625" t="s">
        <v>496</v>
      </c>
      <c r="O4" s="625" t="s">
        <v>430</v>
      </c>
      <c r="P4" s="625" t="s">
        <v>497</v>
      </c>
      <c r="Q4" s="626" t="s">
        <v>14</v>
      </c>
      <c r="R4" s="626" t="s">
        <v>498</v>
      </c>
      <c r="S4" s="626" t="s">
        <v>12</v>
      </c>
      <c r="T4" s="626" t="s">
        <v>499</v>
      </c>
      <c r="U4" s="626" t="s">
        <v>500</v>
      </c>
      <c r="V4" s="626" t="s">
        <v>501</v>
      </c>
      <c r="W4" s="626" t="s">
        <v>502</v>
      </c>
      <c r="X4" s="625" t="s">
        <v>503</v>
      </c>
    </row>
    <row r="5" spans="1:24" s="12" customFormat="1" ht="38.25">
      <c r="A5" s="624"/>
      <c r="B5" s="625"/>
      <c r="C5" s="625"/>
      <c r="D5" s="625" t="s">
        <v>504</v>
      </c>
      <c r="E5" s="625" t="s">
        <v>505</v>
      </c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6"/>
      <c r="R5" s="626"/>
      <c r="S5" s="626"/>
      <c r="T5" s="626"/>
      <c r="U5" s="626"/>
      <c r="V5" s="626"/>
      <c r="W5" s="626"/>
      <c r="X5" s="311"/>
    </row>
    <row r="6" spans="1:24" s="12" customFormat="1" ht="12.75">
      <c r="A6" s="191" t="s">
        <v>506</v>
      </c>
      <c r="B6" s="625" t="s">
        <v>408</v>
      </c>
      <c r="C6" s="627">
        <f>F6+G6+H6+I6+J6+K6+L6+M6+N6+O6+P6+Q6+R6+S6+T6+U6+V6+W6</f>
        <v>1817</v>
      </c>
      <c r="D6" s="628">
        <v>16</v>
      </c>
      <c r="E6" s="628">
        <v>0</v>
      </c>
      <c r="F6" s="627">
        <v>10</v>
      </c>
      <c r="G6" s="627">
        <v>142</v>
      </c>
      <c r="H6" s="627">
        <v>63</v>
      </c>
      <c r="I6" s="627">
        <v>5</v>
      </c>
      <c r="J6" s="627">
        <v>1131</v>
      </c>
      <c r="K6" s="627">
        <v>354</v>
      </c>
      <c r="L6" s="627">
        <v>50</v>
      </c>
      <c r="M6" s="627">
        <v>0</v>
      </c>
      <c r="N6" s="627">
        <v>7</v>
      </c>
      <c r="O6" s="627">
        <v>4</v>
      </c>
      <c r="P6" s="627">
        <v>10</v>
      </c>
      <c r="Q6" s="629">
        <v>0</v>
      </c>
      <c r="R6" s="629">
        <v>0</v>
      </c>
      <c r="S6" s="629">
        <v>15</v>
      </c>
      <c r="T6" s="629">
        <v>18</v>
      </c>
      <c r="U6" s="629">
        <v>2</v>
      </c>
      <c r="V6" s="629">
        <v>6</v>
      </c>
      <c r="W6" s="629">
        <v>0</v>
      </c>
      <c r="X6" s="60">
        <v>0</v>
      </c>
    </row>
    <row r="7" spans="1:24" ht="15.75" customHeight="1">
      <c r="A7" s="191" t="s">
        <v>506</v>
      </c>
      <c r="B7" s="625" t="s">
        <v>409</v>
      </c>
      <c r="C7" s="627">
        <f>F7+G7+H7+I7+J7+K7+L7+M7+N7+O7+P7+Q7+R7+S7+T7+U7+V7+W7</f>
        <v>1444</v>
      </c>
      <c r="D7" s="628">
        <v>14</v>
      </c>
      <c r="E7" s="628"/>
      <c r="F7" s="627">
        <v>407</v>
      </c>
      <c r="G7" s="627">
        <v>268</v>
      </c>
      <c r="H7" s="627">
        <v>29</v>
      </c>
      <c r="I7" s="627">
        <v>0</v>
      </c>
      <c r="J7" s="627">
        <v>236</v>
      </c>
      <c r="K7" s="627">
        <v>130</v>
      </c>
      <c r="L7" s="627">
        <v>69</v>
      </c>
      <c r="M7" s="627">
        <v>0</v>
      </c>
      <c r="N7" s="627">
        <v>25</v>
      </c>
      <c r="O7" s="627">
        <v>21</v>
      </c>
      <c r="P7" s="627">
        <v>39</v>
      </c>
      <c r="Q7" s="629">
        <v>0</v>
      </c>
      <c r="R7" s="629">
        <v>0</v>
      </c>
      <c r="S7" s="629">
        <v>0</v>
      </c>
      <c r="T7" s="629">
        <v>60</v>
      </c>
      <c r="U7" s="629">
        <v>0</v>
      </c>
      <c r="V7" s="629">
        <v>160</v>
      </c>
      <c r="W7" s="629">
        <v>0</v>
      </c>
      <c r="X7" s="60">
        <v>0</v>
      </c>
    </row>
    <row r="8" spans="1:24" ht="15.75" customHeight="1">
      <c r="A8" s="191" t="s">
        <v>507</v>
      </c>
      <c r="B8" s="625" t="s">
        <v>397</v>
      </c>
      <c r="C8" s="627">
        <f>F8+G8+H8+I8+J8+K8+L8+M8+N8+O8+P8+Q8+R8+S8+T8+U8+V8+W8</f>
        <v>2076</v>
      </c>
      <c r="D8" s="628"/>
      <c r="E8" s="628"/>
      <c r="F8" s="627">
        <v>487</v>
      </c>
      <c r="G8" s="627">
        <v>326</v>
      </c>
      <c r="H8" s="627">
        <v>98</v>
      </c>
      <c r="I8" s="627">
        <v>16</v>
      </c>
      <c r="J8" s="627">
        <v>790</v>
      </c>
      <c r="K8" s="627">
        <v>67</v>
      </c>
      <c r="L8" s="627">
        <v>118</v>
      </c>
      <c r="M8" s="627">
        <v>30</v>
      </c>
      <c r="N8" s="627">
        <v>80</v>
      </c>
      <c r="O8" s="627">
        <v>16</v>
      </c>
      <c r="P8" s="627">
        <v>48</v>
      </c>
      <c r="Q8" s="629">
        <v>0</v>
      </c>
      <c r="R8" s="629">
        <v>0</v>
      </c>
      <c r="S8" s="629">
        <v>0</v>
      </c>
      <c r="T8" s="629">
        <v>0</v>
      </c>
      <c r="U8" s="629">
        <v>0</v>
      </c>
      <c r="V8" s="629">
        <v>0</v>
      </c>
      <c r="W8" s="629">
        <v>0</v>
      </c>
      <c r="X8" s="60">
        <v>0</v>
      </c>
    </row>
    <row r="9" spans="1:24" ht="12.75">
      <c r="A9" s="191" t="s">
        <v>508</v>
      </c>
      <c r="B9" s="625" t="s">
        <v>398</v>
      </c>
      <c r="C9" s="627">
        <f>F9+G9+H9+I9+J9+K9+L9+M9+N9+O9+P9+Q9+R9+S9+T9+U9+V9+W9+X9</f>
        <v>883</v>
      </c>
      <c r="D9" s="628"/>
      <c r="E9" s="628"/>
      <c r="F9" s="627">
        <v>0</v>
      </c>
      <c r="G9" s="627">
        <v>79</v>
      </c>
      <c r="H9" s="627">
        <v>30</v>
      </c>
      <c r="I9" s="627">
        <v>18</v>
      </c>
      <c r="J9" s="627">
        <v>356</v>
      </c>
      <c r="K9" s="627">
        <v>0</v>
      </c>
      <c r="L9" s="627">
        <v>0</v>
      </c>
      <c r="M9" s="627">
        <v>0</v>
      </c>
      <c r="N9" s="627">
        <v>0</v>
      </c>
      <c r="O9" s="627">
        <v>0</v>
      </c>
      <c r="P9" s="627">
        <v>323</v>
      </c>
      <c r="Q9" s="629">
        <v>0</v>
      </c>
      <c r="R9" s="629">
        <v>0</v>
      </c>
      <c r="S9" s="629">
        <v>0</v>
      </c>
      <c r="T9" s="629">
        <v>9</v>
      </c>
      <c r="U9" s="629">
        <v>0</v>
      </c>
      <c r="V9" s="629">
        <v>68</v>
      </c>
      <c r="W9" s="629">
        <v>0</v>
      </c>
      <c r="X9" s="60">
        <v>0</v>
      </c>
    </row>
    <row r="10" spans="1:24" ht="12.75">
      <c r="A10" s="191" t="s">
        <v>508</v>
      </c>
      <c r="B10" s="625" t="s">
        <v>399</v>
      </c>
      <c r="C10" s="627">
        <v>1410</v>
      </c>
      <c r="D10" s="628"/>
      <c r="E10" s="628"/>
      <c r="F10" s="627">
        <v>19</v>
      </c>
      <c r="G10" s="627">
        <v>47</v>
      </c>
      <c r="H10" s="627">
        <v>9</v>
      </c>
      <c r="I10" s="627">
        <v>259</v>
      </c>
      <c r="J10" s="627">
        <v>590</v>
      </c>
      <c r="K10" s="627">
        <v>0</v>
      </c>
      <c r="L10" s="627">
        <v>44</v>
      </c>
      <c r="M10" s="627">
        <v>0</v>
      </c>
      <c r="N10" s="627">
        <v>25</v>
      </c>
      <c r="O10" s="627">
        <v>0</v>
      </c>
      <c r="P10" s="627">
        <v>366</v>
      </c>
      <c r="Q10" s="629">
        <v>0</v>
      </c>
      <c r="R10" s="629">
        <v>0</v>
      </c>
      <c r="S10" s="629">
        <v>0</v>
      </c>
      <c r="T10" s="629">
        <v>0</v>
      </c>
      <c r="U10" s="629">
        <v>0</v>
      </c>
      <c r="V10" s="629">
        <v>51</v>
      </c>
      <c r="W10" s="629">
        <v>0</v>
      </c>
      <c r="X10" s="60">
        <v>0</v>
      </c>
    </row>
    <row r="11" spans="1:24" ht="12.75">
      <c r="A11" s="191" t="s">
        <v>508</v>
      </c>
      <c r="B11" s="625" t="s">
        <v>400</v>
      </c>
      <c r="C11" s="627">
        <f>F11+G11+H11+I11+J11+K11+L11+M11+N11+O11+P11+Q11+R11+S11+T11+U11+V11+W11</f>
        <v>287</v>
      </c>
      <c r="D11" s="628">
        <v>1</v>
      </c>
      <c r="E11" s="628">
        <v>0</v>
      </c>
      <c r="F11" s="627">
        <v>0</v>
      </c>
      <c r="G11" s="627">
        <v>7</v>
      </c>
      <c r="H11" s="627">
        <v>0</v>
      </c>
      <c r="I11" s="627">
        <v>9</v>
      </c>
      <c r="J11" s="627">
        <v>117</v>
      </c>
      <c r="K11" s="627">
        <v>0</v>
      </c>
      <c r="L11" s="627">
        <v>17</v>
      </c>
      <c r="M11" s="627">
        <v>0</v>
      </c>
      <c r="N11" s="627">
        <v>0</v>
      </c>
      <c r="O11" s="627">
        <v>0</v>
      </c>
      <c r="P11" s="627">
        <v>110</v>
      </c>
      <c r="Q11" s="629">
        <v>14</v>
      </c>
      <c r="R11" s="629">
        <v>0</v>
      </c>
      <c r="S11" s="629">
        <v>0</v>
      </c>
      <c r="T11" s="629">
        <v>13</v>
      </c>
      <c r="U11" s="629">
        <v>0</v>
      </c>
      <c r="V11" s="629">
        <v>0</v>
      </c>
      <c r="W11" s="629">
        <v>0</v>
      </c>
      <c r="X11" s="60">
        <v>0</v>
      </c>
    </row>
    <row r="12" spans="1:24" ht="12.75">
      <c r="A12" s="191" t="s">
        <v>509</v>
      </c>
      <c r="B12" s="625" t="s">
        <v>433</v>
      </c>
      <c r="C12" s="627">
        <f>F12+G12+H12+I12+J12+K12+L12+M12+N12+O12+P12+Q12+R12+S12+T12+U12+V12+W12</f>
        <v>1371</v>
      </c>
      <c r="D12" s="628">
        <v>1</v>
      </c>
      <c r="E12" s="628">
        <v>1</v>
      </c>
      <c r="F12" s="627">
        <v>450</v>
      </c>
      <c r="G12" s="627">
        <v>342</v>
      </c>
      <c r="H12" s="627">
        <v>126</v>
      </c>
      <c r="I12" s="627">
        <v>20</v>
      </c>
      <c r="J12" s="627">
        <v>0</v>
      </c>
      <c r="K12" s="627">
        <v>0</v>
      </c>
      <c r="L12" s="627">
        <v>75</v>
      </c>
      <c r="M12" s="627">
        <v>0</v>
      </c>
      <c r="N12" s="627">
        <v>0</v>
      </c>
      <c r="O12" s="627">
        <v>0</v>
      </c>
      <c r="P12" s="627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358</v>
      </c>
      <c r="W12" s="629">
        <v>0</v>
      </c>
      <c r="X12" s="60">
        <v>0</v>
      </c>
    </row>
    <row r="13" spans="1:24" ht="12.75">
      <c r="A13" s="483" t="s">
        <v>509</v>
      </c>
      <c r="B13" s="625" t="s">
        <v>432</v>
      </c>
      <c r="C13" s="627">
        <f>F13+G13+H13+I13+J13+K13+L13+M13+N13+O13+P13+Q13+R13+S13+T13+U13+V13+W13+X13</f>
        <v>1348</v>
      </c>
      <c r="D13" s="628">
        <v>71</v>
      </c>
      <c r="E13" s="628">
        <v>45</v>
      </c>
      <c r="F13" s="627">
        <v>257</v>
      </c>
      <c r="G13" s="627">
        <v>220</v>
      </c>
      <c r="H13" s="627">
        <v>6</v>
      </c>
      <c r="I13" s="627">
        <v>4</v>
      </c>
      <c r="J13" s="627">
        <v>525</v>
      </c>
      <c r="K13" s="627">
        <v>43</v>
      </c>
      <c r="L13" s="627">
        <v>16</v>
      </c>
      <c r="M13" s="627">
        <v>0</v>
      </c>
      <c r="N13" s="627">
        <v>0</v>
      </c>
      <c r="O13" s="627">
        <v>0</v>
      </c>
      <c r="P13" s="627">
        <v>0</v>
      </c>
      <c r="Q13" s="629">
        <v>0</v>
      </c>
      <c r="R13" s="629">
        <v>109</v>
      </c>
      <c r="S13" s="629">
        <v>0</v>
      </c>
      <c r="T13" s="629">
        <v>0</v>
      </c>
      <c r="U13" s="629">
        <v>0</v>
      </c>
      <c r="V13" s="629">
        <v>159</v>
      </c>
      <c r="W13" s="629">
        <v>0</v>
      </c>
      <c r="X13" s="60">
        <v>9</v>
      </c>
    </row>
    <row r="14" spans="1:24" ht="14.25" customHeight="1">
      <c r="A14" s="483" t="s">
        <v>321</v>
      </c>
      <c r="B14" s="625" t="s">
        <v>425</v>
      </c>
      <c r="C14" s="627">
        <f aca="true" t="shared" si="0" ref="C14:C40">F14+G14+H14+I14+J14+K14+L14+M14+N14+O14+P14+Q14+R14+S14+T14+U14+V14+W14</f>
        <v>566</v>
      </c>
      <c r="D14" s="628">
        <v>2</v>
      </c>
      <c r="E14" s="628">
        <v>1</v>
      </c>
      <c r="F14" s="627">
        <v>179</v>
      </c>
      <c r="G14" s="627">
        <v>100</v>
      </c>
      <c r="H14" s="627">
        <v>14</v>
      </c>
      <c r="I14" s="627">
        <v>63</v>
      </c>
      <c r="J14" s="627">
        <v>163</v>
      </c>
      <c r="K14" s="627">
        <v>0</v>
      </c>
      <c r="L14" s="627">
        <v>0</v>
      </c>
      <c r="M14" s="627">
        <v>0</v>
      </c>
      <c r="N14" s="627">
        <v>0</v>
      </c>
      <c r="O14" s="627">
        <v>10</v>
      </c>
      <c r="P14" s="627">
        <v>18</v>
      </c>
      <c r="Q14" s="629">
        <v>0</v>
      </c>
      <c r="R14" s="629">
        <v>0</v>
      </c>
      <c r="S14" s="629">
        <v>0</v>
      </c>
      <c r="T14" s="629">
        <v>16</v>
      </c>
      <c r="U14" s="629">
        <v>3</v>
      </c>
      <c r="V14" s="629">
        <v>0</v>
      </c>
      <c r="W14" s="629">
        <v>0</v>
      </c>
      <c r="X14" s="60">
        <v>0</v>
      </c>
    </row>
    <row r="15" spans="1:24" ht="12.75">
      <c r="A15" s="483" t="s">
        <v>321</v>
      </c>
      <c r="B15" s="626" t="s">
        <v>424</v>
      </c>
      <c r="C15" s="627">
        <f t="shared" si="0"/>
        <v>886</v>
      </c>
      <c r="D15" s="311">
        <v>36</v>
      </c>
      <c r="E15" s="311">
        <v>36</v>
      </c>
      <c r="F15" s="630">
        <v>249</v>
      </c>
      <c r="G15" s="630">
        <v>124</v>
      </c>
      <c r="H15" s="60">
        <v>0</v>
      </c>
      <c r="I15" s="630">
        <v>12</v>
      </c>
      <c r="J15" s="630">
        <v>403</v>
      </c>
      <c r="K15" s="630">
        <v>50</v>
      </c>
      <c r="L15" s="60">
        <v>0</v>
      </c>
      <c r="M15" s="60">
        <v>0</v>
      </c>
      <c r="N15" s="630">
        <v>34</v>
      </c>
      <c r="O15" s="60">
        <v>0</v>
      </c>
      <c r="P15" s="60">
        <v>6</v>
      </c>
      <c r="Q15" s="60">
        <v>0</v>
      </c>
      <c r="R15" s="60">
        <v>0</v>
      </c>
      <c r="S15" s="60">
        <v>8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</row>
    <row r="16" spans="1:24" ht="12.75">
      <c r="A16" s="483" t="s">
        <v>322</v>
      </c>
      <c r="B16" s="625" t="s">
        <v>394</v>
      </c>
      <c r="C16" s="627">
        <f t="shared" si="0"/>
        <v>1509</v>
      </c>
      <c r="D16" s="628">
        <v>7</v>
      </c>
      <c r="E16" s="628">
        <v>1</v>
      </c>
      <c r="F16" s="627">
        <v>253</v>
      </c>
      <c r="G16" s="627">
        <v>256</v>
      </c>
      <c r="H16" s="627">
        <v>0</v>
      </c>
      <c r="I16" s="627">
        <v>15</v>
      </c>
      <c r="J16" s="627">
        <v>930</v>
      </c>
      <c r="K16" s="627">
        <v>0</v>
      </c>
      <c r="L16" s="627">
        <v>0</v>
      </c>
      <c r="M16" s="627">
        <v>0</v>
      </c>
      <c r="N16" s="627">
        <v>0</v>
      </c>
      <c r="O16" s="627">
        <v>0</v>
      </c>
      <c r="P16" s="627">
        <v>0</v>
      </c>
      <c r="Q16" s="629">
        <v>0</v>
      </c>
      <c r="R16" s="629">
        <v>0</v>
      </c>
      <c r="S16" s="629">
        <v>17</v>
      </c>
      <c r="T16" s="629">
        <v>38</v>
      </c>
      <c r="U16" s="629">
        <v>0</v>
      </c>
      <c r="V16" s="629">
        <v>0</v>
      </c>
      <c r="W16" s="629">
        <v>0</v>
      </c>
      <c r="X16" s="60">
        <v>0</v>
      </c>
    </row>
    <row r="17" spans="1:24" ht="14.25" customHeight="1">
      <c r="A17" s="191" t="s">
        <v>322</v>
      </c>
      <c r="B17" s="631" t="s">
        <v>510</v>
      </c>
      <c r="C17" s="627">
        <f t="shared" si="0"/>
        <v>929</v>
      </c>
      <c r="D17" s="628">
        <v>6</v>
      </c>
      <c r="E17" s="628">
        <v>3</v>
      </c>
      <c r="F17" s="627">
        <v>93</v>
      </c>
      <c r="G17" s="627">
        <v>632</v>
      </c>
      <c r="H17" s="627">
        <v>138</v>
      </c>
      <c r="I17" s="627">
        <v>12</v>
      </c>
      <c r="J17" s="627">
        <v>0</v>
      </c>
      <c r="K17" s="627">
        <v>4</v>
      </c>
      <c r="L17" s="627">
        <v>0</v>
      </c>
      <c r="M17" s="627">
        <v>0</v>
      </c>
      <c r="N17" s="627">
        <v>4</v>
      </c>
      <c r="O17" s="627">
        <v>4</v>
      </c>
      <c r="P17" s="627">
        <v>4</v>
      </c>
      <c r="Q17" s="629">
        <v>6</v>
      </c>
      <c r="R17" s="630">
        <v>5</v>
      </c>
      <c r="S17" s="630">
        <v>27</v>
      </c>
      <c r="T17" s="629">
        <v>0</v>
      </c>
      <c r="U17" s="629">
        <v>0</v>
      </c>
      <c r="V17" s="629">
        <v>0</v>
      </c>
      <c r="W17" s="629">
        <v>0</v>
      </c>
      <c r="X17" s="60">
        <v>0</v>
      </c>
    </row>
    <row r="18" spans="1:24" ht="12.75">
      <c r="A18" s="191" t="s">
        <v>322</v>
      </c>
      <c r="B18" s="625" t="s">
        <v>479</v>
      </c>
      <c r="C18" s="627">
        <f t="shared" si="0"/>
        <v>1082</v>
      </c>
      <c r="D18" s="628">
        <v>296</v>
      </c>
      <c r="E18" s="628">
        <v>198</v>
      </c>
      <c r="F18" s="627">
        <v>309</v>
      </c>
      <c r="G18" s="627">
        <v>60</v>
      </c>
      <c r="H18" s="627">
        <v>64</v>
      </c>
      <c r="I18" s="627">
        <v>197</v>
      </c>
      <c r="J18" s="627">
        <v>294</v>
      </c>
      <c r="K18" s="627">
        <v>25</v>
      </c>
      <c r="L18" s="627">
        <v>59</v>
      </c>
      <c r="M18" s="627">
        <v>0</v>
      </c>
      <c r="N18" s="627">
        <v>15</v>
      </c>
      <c r="O18" s="627">
        <v>0</v>
      </c>
      <c r="P18" s="627">
        <v>0</v>
      </c>
      <c r="Q18" s="629">
        <v>0</v>
      </c>
      <c r="R18" s="629">
        <v>0</v>
      </c>
      <c r="S18" s="629">
        <v>0</v>
      </c>
      <c r="T18" s="629">
        <v>49</v>
      </c>
      <c r="U18" s="629">
        <v>0</v>
      </c>
      <c r="V18" s="629">
        <v>0</v>
      </c>
      <c r="W18" s="629">
        <v>10</v>
      </c>
      <c r="X18" s="60">
        <v>0</v>
      </c>
    </row>
    <row r="19" spans="1:24" ht="12.75">
      <c r="A19" s="191" t="s">
        <v>322</v>
      </c>
      <c r="B19" s="625" t="s">
        <v>395</v>
      </c>
      <c r="C19" s="627">
        <f t="shared" si="0"/>
        <v>1276</v>
      </c>
      <c r="D19" s="628">
        <v>63</v>
      </c>
      <c r="E19" s="628">
        <v>50</v>
      </c>
      <c r="F19" s="627">
        <v>378</v>
      </c>
      <c r="G19" s="627">
        <v>227</v>
      </c>
      <c r="H19" s="627">
        <v>51</v>
      </c>
      <c r="I19" s="627">
        <v>13</v>
      </c>
      <c r="J19" s="627">
        <v>467</v>
      </c>
      <c r="K19" s="627">
        <v>80</v>
      </c>
      <c r="L19" s="627">
        <v>12</v>
      </c>
      <c r="M19" s="627">
        <v>0</v>
      </c>
      <c r="N19" s="627">
        <v>0</v>
      </c>
      <c r="O19" s="627">
        <v>0</v>
      </c>
      <c r="P19" s="627">
        <v>0</v>
      </c>
      <c r="Q19" s="629">
        <v>0</v>
      </c>
      <c r="R19" s="629">
        <v>16</v>
      </c>
      <c r="S19" s="629">
        <v>0</v>
      </c>
      <c r="T19" s="629">
        <v>0</v>
      </c>
      <c r="U19" s="629">
        <v>0</v>
      </c>
      <c r="V19" s="629">
        <v>32</v>
      </c>
      <c r="W19" s="629">
        <v>0</v>
      </c>
      <c r="X19" s="60">
        <v>0</v>
      </c>
    </row>
    <row r="20" spans="1:24" ht="12.75">
      <c r="A20" s="135" t="s">
        <v>511</v>
      </c>
      <c r="B20" s="625" t="s">
        <v>426</v>
      </c>
      <c r="C20" s="627">
        <f t="shared" si="0"/>
        <v>1092</v>
      </c>
      <c r="D20" s="628"/>
      <c r="E20" s="628"/>
      <c r="F20" s="627">
        <v>40</v>
      </c>
      <c r="G20" s="627">
        <v>132</v>
      </c>
      <c r="H20" s="627">
        <v>27</v>
      </c>
      <c r="I20" s="627">
        <v>144</v>
      </c>
      <c r="J20" s="627">
        <v>268</v>
      </c>
      <c r="K20" s="627">
        <v>0</v>
      </c>
      <c r="L20" s="627">
        <v>0</v>
      </c>
      <c r="M20" s="627">
        <v>0</v>
      </c>
      <c r="N20" s="627">
        <v>0</v>
      </c>
      <c r="O20" s="627">
        <v>0</v>
      </c>
      <c r="P20" s="627">
        <v>348</v>
      </c>
      <c r="Q20" s="629">
        <v>0</v>
      </c>
      <c r="R20" s="629">
        <v>0</v>
      </c>
      <c r="S20" s="629">
        <v>0</v>
      </c>
      <c r="T20" s="629">
        <v>121</v>
      </c>
      <c r="U20" s="629">
        <v>0</v>
      </c>
      <c r="V20" s="629">
        <v>0</v>
      </c>
      <c r="W20" s="629">
        <v>12</v>
      </c>
      <c r="X20" s="60">
        <v>0</v>
      </c>
    </row>
    <row r="21" spans="1:24" ht="12.75">
      <c r="A21" s="483" t="s">
        <v>323</v>
      </c>
      <c r="B21" s="625" t="s">
        <v>415</v>
      </c>
      <c r="C21" s="627">
        <f t="shared" si="0"/>
        <v>1541</v>
      </c>
      <c r="D21" s="628">
        <v>2</v>
      </c>
      <c r="E21" s="628">
        <v>0</v>
      </c>
      <c r="F21" s="627">
        <v>68</v>
      </c>
      <c r="G21" s="627">
        <v>19</v>
      </c>
      <c r="H21" s="627">
        <v>0</v>
      </c>
      <c r="I21" s="627">
        <v>143</v>
      </c>
      <c r="J21" s="627">
        <v>820</v>
      </c>
      <c r="K21" s="627">
        <v>6</v>
      </c>
      <c r="L21" s="627">
        <v>30</v>
      </c>
      <c r="M21" s="627">
        <v>0</v>
      </c>
      <c r="N21" s="627">
        <v>22</v>
      </c>
      <c r="O21" s="627">
        <v>0</v>
      </c>
      <c r="P21" s="627">
        <v>217</v>
      </c>
      <c r="Q21" s="629">
        <v>41</v>
      </c>
      <c r="R21" s="629">
        <v>86</v>
      </c>
      <c r="S21" s="629">
        <v>0</v>
      </c>
      <c r="T21" s="629">
        <v>0</v>
      </c>
      <c r="U21" s="629">
        <v>0</v>
      </c>
      <c r="V21" s="629">
        <v>89</v>
      </c>
      <c r="W21" s="629">
        <v>0</v>
      </c>
      <c r="X21" s="60">
        <v>0</v>
      </c>
    </row>
    <row r="22" spans="1:24" ht="12.75">
      <c r="A22" s="483" t="s">
        <v>512</v>
      </c>
      <c r="B22" s="625" t="s">
        <v>436</v>
      </c>
      <c r="C22" s="627">
        <f t="shared" si="0"/>
        <v>557</v>
      </c>
      <c r="D22" s="628"/>
      <c r="E22" s="628"/>
      <c r="F22" s="627">
        <v>18</v>
      </c>
      <c r="G22" s="627">
        <v>73</v>
      </c>
      <c r="H22" s="627">
        <v>21</v>
      </c>
      <c r="I22" s="627">
        <v>48</v>
      </c>
      <c r="J22" s="627">
        <v>75</v>
      </c>
      <c r="K22" s="627">
        <v>121</v>
      </c>
      <c r="L22" s="627">
        <v>25</v>
      </c>
      <c r="M22" s="627">
        <v>0</v>
      </c>
      <c r="N22" s="627">
        <v>40</v>
      </c>
      <c r="O22" s="627">
        <v>0</v>
      </c>
      <c r="P22" s="627">
        <v>94</v>
      </c>
      <c r="Q22" s="629">
        <v>0</v>
      </c>
      <c r="R22" s="629">
        <v>0</v>
      </c>
      <c r="S22" s="629">
        <v>13</v>
      </c>
      <c r="T22" s="629">
        <v>29</v>
      </c>
      <c r="U22" s="629">
        <v>0</v>
      </c>
      <c r="V22" s="629">
        <v>0</v>
      </c>
      <c r="W22" s="629">
        <v>0</v>
      </c>
      <c r="X22" s="60">
        <v>0</v>
      </c>
    </row>
    <row r="23" spans="1:24" ht="12.75">
      <c r="A23" s="483" t="s">
        <v>513</v>
      </c>
      <c r="B23" s="625" t="s">
        <v>419</v>
      </c>
      <c r="C23" s="627">
        <f t="shared" si="0"/>
        <v>663</v>
      </c>
      <c r="D23" s="628"/>
      <c r="E23" s="628"/>
      <c r="F23" s="627">
        <v>116</v>
      </c>
      <c r="G23" s="627">
        <v>108</v>
      </c>
      <c r="H23" s="627">
        <v>21</v>
      </c>
      <c r="I23" s="627">
        <v>142</v>
      </c>
      <c r="J23" s="627">
        <v>95</v>
      </c>
      <c r="K23" s="627">
        <v>0</v>
      </c>
      <c r="L23" s="627">
        <v>44</v>
      </c>
      <c r="M23" s="627">
        <v>0</v>
      </c>
      <c r="N23" s="627">
        <v>7</v>
      </c>
      <c r="O23" s="627">
        <v>15</v>
      </c>
      <c r="P23" s="627">
        <v>6</v>
      </c>
      <c r="Q23" s="629">
        <v>0</v>
      </c>
      <c r="R23" s="629">
        <v>0</v>
      </c>
      <c r="S23" s="629">
        <v>0</v>
      </c>
      <c r="T23" s="629">
        <v>80</v>
      </c>
      <c r="U23" s="629">
        <v>29</v>
      </c>
      <c r="V23" s="629">
        <v>0</v>
      </c>
      <c r="W23" s="629">
        <v>0</v>
      </c>
      <c r="X23" s="60">
        <v>0</v>
      </c>
    </row>
    <row r="24" spans="1:24" ht="12.75">
      <c r="A24" s="483" t="s">
        <v>513</v>
      </c>
      <c r="B24" s="625" t="s">
        <v>420</v>
      </c>
      <c r="C24" s="627">
        <f t="shared" si="0"/>
        <v>894</v>
      </c>
      <c r="D24" s="628">
        <v>9</v>
      </c>
      <c r="E24" s="628">
        <v>9</v>
      </c>
      <c r="F24" s="627">
        <v>309</v>
      </c>
      <c r="G24" s="627">
        <v>45</v>
      </c>
      <c r="H24" s="627">
        <v>0</v>
      </c>
      <c r="I24" s="627">
        <v>124</v>
      </c>
      <c r="J24" s="627">
        <v>319</v>
      </c>
      <c r="K24" s="627">
        <v>0</v>
      </c>
      <c r="L24" s="627">
        <v>0</v>
      </c>
      <c r="M24" s="627">
        <v>0</v>
      </c>
      <c r="N24" s="627">
        <v>0</v>
      </c>
      <c r="O24" s="627">
        <v>2</v>
      </c>
      <c r="P24" s="627">
        <v>0</v>
      </c>
      <c r="Q24" s="629">
        <v>0</v>
      </c>
      <c r="R24" s="629">
        <v>0</v>
      </c>
      <c r="S24" s="629">
        <v>0</v>
      </c>
      <c r="T24" s="629">
        <v>85</v>
      </c>
      <c r="U24" s="629">
        <v>10</v>
      </c>
      <c r="V24" s="629">
        <v>0</v>
      </c>
      <c r="W24" s="629">
        <v>0</v>
      </c>
      <c r="X24" s="60">
        <v>0</v>
      </c>
    </row>
    <row r="25" spans="1:24" ht="12.75">
      <c r="A25" s="483" t="s">
        <v>514</v>
      </c>
      <c r="B25" s="632" t="s">
        <v>431</v>
      </c>
      <c r="C25" s="627">
        <f t="shared" si="0"/>
        <v>818</v>
      </c>
      <c r="D25" s="628"/>
      <c r="E25" s="628"/>
      <c r="F25" s="627">
        <v>0</v>
      </c>
      <c r="G25" s="627">
        <v>27</v>
      </c>
      <c r="H25" s="627">
        <v>98</v>
      </c>
      <c r="I25" s="627">
        <v>147</v>
      </c>
      <c r="J25" s="627">
        <v>429</v>
      </c>
      <c r="K25" s="627">
        <v>0</v>
      </c>
      <c r="L25" s="627">
        <v>39</v>
      </c>
      <c r="M25" s="627">
        <v>0</v>
      </c>
      <c r="N25" s="627">
        <v>0</v>
      </c>
      <c r="O25" s="627">
        <v>18</v>
      </c>
      <c r="P25" s="627">
        <v>0</v>
      </c>
      <c r="Q25" s="629">
        <v>0</v>
      </c>
      <c r="R25" s="629">
        <v>0</v>
      </c>
      <c r="S25" s="629">
        <v>0</v>
      </c>
      <c r="T25" s="629">
        <v>37</v>
      </c>
      <c r="U25" s="629">
        <v>23</v>
      </c>
      <c r="V25" s="629">
        <v>0</v>
      </c>
      <c r="W25" s="629">
        <v>0</v>
      </c>
      <c r="X25" s="60">
        <v>0</v>
      </c>
    </row>
    <row r="26" spans="1:24" ht="12.75">
      <c r="A26" s="483" t="s">
        <v>325</v>
      </c>
      <c r="B26" s="625" t="s">
        <v>416</v>
      </c>
      <c r="C26" s="627">
        <f t="shared" si="0"/>
        <v>583</v>
      </c>
      <c r="D26" s="628"/>
      <c r="E26" s="628"/>
      <c r="F26" s="627">
        <v>55</v>
      </c>
      <c r="G26" s="627">
        <v>64</v>
      </c>
      <c r="H26" s="627">
        <v>207</v>
      </c>
      <c r="I26" s="627">
        <v>63</v>
      </c>
      <c r="J26" s="627">
        <v>154</v>
      </c>
      <c r="K26" s="627">
        <v>0</v>
      </c>
      <c r="L26" s="627">
        <v>0</v>
      </c>
      <c r="M26" s="627">
        <v>0</v>
      </c>
      <c r="N26" s="627">
        <v>0</v>
      </c>
      <c r="O26" s="627">
        <v>0</v>
      </c>
      <c r="P26" s="627">
        <v>0</v>
      </c>
      <c r="Q26" s="629">
        <v>0</v>
      </c>
      <c r="R26" s="629">
        <v>0</v>
      </c>
      <c r="S26" s="629">
        <v>0</v>
      </c>
      <c r="T26" s="629">
        <v>40</v>
      </c>
      <c r="U26" s="629">
        <v>0</v>
      </c>
      <c r="V26" s="629">
        <v>0</v>
      </c>
      <c r="W26" s="629">
        <v>0</v>
      </c>
      <c r="X26" s="60">
        <v>0</v>
      </c>
    </row>
    <row r="27" spans="1:24" ht="12.75">
      <c r="A27" s="483" t="s">
        <v>325</v>
      </c>
      <c r="B27" s="625" t="s">
        <v>417</v>
      </c>
      <c r="C27" s="627">
        <f t="shared" si="0"/>
        <v>1067</v>
      </c>
      <c r="D27" s="628"/>
      <c r="E27" s="628"/>
      <c r="F27" s="627">
        <v>47</v>
      </c>
      <c r="G27" s="627">
        <v>267</v>
      </c>
      <c r="H27" s="627">
        <v>116</v>
      </c>
      <c r="I27" s="627">
        <v>8</v>
      </c>
      <c r="J27" s="627">
        <v>136</v>
      </c>
      <c r="K27" s="627">
        <v>0</v>
      </c>
      <c r="L27" s="627">
        <v>0</v>
      </c>
      <c r="M27" s="627">
        <v>28</v>
      </c>
      <c r="N27" s="627">
        <v>25</v>
      </c>
      <c r="O27" s="627">
        <v>0</v>
      </c>
      <c r="P27" s="627">
        <v>281</v>
      </c>
      <c r="Q27" s="629">
        <v>0</v>
      </c>
      <c r="R27" s="629">
        <v>0</v>
      </c>
      <c r="S27" s="629">
        <v>0</v>
      </c>
      <c r="T27" s="629">
        <v>19</v>
      </c>
      <c r="U27" s="629">
        <v>8</v>
      </c>
      <c r="V27" s="629">
        <v>132</v>
      </c>
      <c r="W27" s="629">
        <v>0</v>
      </c>
      <c r="X27" s="60">
        <v>0</v>
      </c>
    </row>
    <row r="28" spans="1:24" ht="12.75">
      <c r="A28" s="483" t="s">
        <v>324</v>
      </c>
      <c r="B28" s="625" t="s">
        <v>405</v>
      </c>
      <c r="C28" s="627">
        <f t="shared" si="0"/>
        <v>528</v>
      </c>
      <c r="D28" s="628"/>
      <c r="E28" s="628"/>
      <c r="F28" s="627">
        <v>317</v>
      </c>
      <c r="G28" s="627">
        <v>111</v>
      </c>
      <c r="H28" s="627">
        <v>60</v>
      </c>
      <c r="I28" s="627">
        <v>19</v>
      </c>
      <c r="J28" s="627">
        <v>0</v>
      </c>
      <c r="K28" s="627">
        <v>0</v>
      </c>
      <c r="L28" s="627">
        <v>0</v>
      </c>
      <c r="M28" s="627">
        <v>0</v>
      </c>
      <c r="N28" s="627">
        <v>0</v>
      </c>
      <c r="O28" s="627">
        <v>0</v>
      </c>
      <c r="P28" s="627">
        <v>0</v>
      </c>
      <c r="Q28" s="629">
        <v>0</v>
      </c>
      <c r="R28" s="629">
        <v>21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0">
        <v>0</v>
      </c>
    </row>
    <row r="29" spans="1:24" ht="12.75">
      <c r="A29" s="483" t="s">
        <v>324</v>
      </c>
      <c r="B29" s="625" t="s">
        <v>515</v>
      </c>
      <c r="C29" s="627">
        <f t="shared" si="0"/>
        <v>1225</v>
      </c>
      <c r="D29" s="628"/>
      <c r="E29" s="628"/>
      <c r="F29" s="627">
        <v>18</v>
      </c>
      <c r="G29" s="627">
        <v>325</v>
      </c>
      <c r="H29" s="627">
        <v>16</v>
      </c>
      <c r="I29" s="627">
        <v>4</v>
      </c>
      <c r="J29" s="627">
        <v>802</v>
      </c>
      <c r="K29" s="627">
        <v>11</v>
      </c>
      <c r="L29" s="627">
        <v>7</v>
      </c>
      <c r="M29" s="627">
        <v>0</v>
      </c>
      <c r="N29" s="627">
        <v>14</v>
      </c>
      <c r="O29" s="627">
        <v>8</v>
      </c>
      <c r="P29" s="627">
        <v>0</v>
      </c>
      <c r="Q29" s="629">
        <v>0</v>
      </c>
      <c r="R29" s="629">
        <v>0</v>
      </c>
      <c r="S29" s="629">
        <v>20</v>
      </c>
      <c r="T29" s="629">
        <v>0</v>
      </c>
      <c r="U29" s="629">
        <v>0</v>
      </c>
      <c r="V29" s="629">
        <v>0</v>
      </c>
      <c r="W29" s="629">
        <v>0</v>
      </c>
      <c r="X29" s="60">
        <v>0</v>
      </c>
    </row>
    <row r="30" spans="1:24" ht="12.75">
      <c r="A30" s="483" t="s">
        <v>324</v>
      </c>
      <c r="B30" s="625" t="s">
        <v>406</v>
      </c>
      <c r="C30" s="627">
        <f t="shared" si="0"/>
        <v>1377</v>
      </c>
      <c r="D30" s="628"/>
      <c r="E30" s="628"/>
      <c r="F30" s="627">
        <v>10</v>
      </c>
      <c r="G30" s="627">
        <v>479</v>
      </c>
      <c r="H30" s="627">
        <v>25</v>
      </c>
      <c r="I30" s="627">
        <v>35</v>
      </c>
      <c r="J30" s="627">
        <v>668</v>
      </c>
      <c r="K30" s="627">
        <v>49</v>
      </c>
      <c r="L30" s="627">
        <v>100</v>
      </c>
      <c r="M30" s="627">
        <v>0</v>
      </c>
      <c r="N30" s="627">
        <v>0</v>
      </c>
      <c r="O30" s="627">
        <v>0</v>
      </c>
      <c r="P30" s="627">
        <v>11</v>
      </c>
      <c r="Q30" s="629">
        <v>0</v>
      </c>
      <c r="R30" s="629">
        <v>0</v>
      </c>
      <c r="S30" s="629">
        <v>0</v>
      </c>
      <c r="T30" s="629">
        <v>0</v>
      </c>
      <c r="U30" s="629">
        <v>0</v>
      </c>
      <c r="V30" s="629">
        <v>0</v>
      </c>
      <c r="W30" s="629">
        <v>0</v>
      </c>
      <c r="X30" s="60">
        <v>0</v>
      </c>
    </row>
    <row r="31" spans="1:24" ht="12.75">
      <c r="A31" s="483" t="s">
        <v>516</v>
      </c>
      <c r="B31" s="625" t="s">
        <v>401</v>
      </c>
      <c r="C31" s="627">
        <f t="shared" si="0"/>
        <v>1524</v>
      </c>
      <c r="D31" s="628"/>
      <c r="E31" s="628"/>
      <c r="F31" s="627">
        <v>99</v>
      </c>
      <c r="G31" s="627">
        <v>128</v>
      </c>
      <c r="H31" s="627">
        <v>151</v>
      </c>
      <c r="I31" s="627">
        <v>447</v>
      </c>
      <c r="J31" s="627">
        <v>332</v>
      </c>
      <c r="K31" s="627">
        <v>112</v>
      </c>
      <c r="L31" s="627">
        <v>113</v>
      </c>
      <c r="M31" s="627">
        <v>0</v>
      </c>
      <c r="N31" s="627">
        <v>0</v>
      </c>
      <c r="O31" s="627">
        <v>0</v>
      </c>
      <c r="P31" s="627">
        <v>0</v>
      </c>
      <c r="Q31" s="629">
        <v>0</v>
      </c>
      <c r="R31" s="629">
        <v>0</v>
      </c>
      <c r="S31" s="629">
        <v>0</v>
      </c>
      <c r="T31" s="629">
        <v>134</v>
      </c>
      <c r="U31" s="629">
        <v>8</v>
      </c>
      <c r="V31" s="629">
        <v>0</v>
      </c>
      <c r="W31" s="629">
        <v>0</v>
      </c>
      <c r="X31" s="60">
        <v>0</v>
      </c>
    </row>
    <row r="32" spans="1:24" ht="12.75">
      <c r="A32" s="483" t="s">
        <v>516</v>
      </c>
      <c r="B32" s="625" t="s">
        <v>402</v>
      </c>
      <c r="C32" s="627">
        <f t="shared" si="0"/>
        <v>746</v>
      </c>
      <c r="D32" s="628">
        <v>2</v>
      </c>
      <c r="E32" s="628">
        <v>0</v>
      </c>
      <c r="F32" s="627">
        <v>149</v>
      </c>
      <c r="G32" s="627">
        <v>15</v>
      </c>
      <c r="H32" s="627">
        <v>18</v>
      </c>
      <c r="I32" s="627">
        <v>147</v>
      </c>
      <c r="J32" s="627">
        <v>300</v>
      </c>
      <c r="K32" s="627">
        <v>0</v>
      </c>
      <c r="L32" s="627">
        <v>12</v>
      </c>
      <c r="M32" s="627">
        <v>0</v>
      </c>
      <c r="N32" s="627">
        <v>7</v>
      </c>
      <c r="O32" s="627">
        <v>0</v>
      </c>
      <c r="P32" s="627">
        <v>0</v>
      </c>
      <c r="Q32" s="629">
        <v>0</v>
      </c>
      <c r="R32" s="629">
        <v>0</v>
      </c>
      <c r="S32" s="629">
        <v>0</v>
      </c>
      <c r="T32" s="629">
        <v>61</v>
      </c>
      <c r="U32" s="629">
        <v>8</v>
      </c>
      <c r="V32" s="629">
        <v>0</v>
      </c>
      <c r="W32" s="629">
        <v>29</v>
      </c>
      <c r="X32" s="60">
        <v>0</v>
      </c>
    </row>
    <row r="33" spans="1:24" ht="12.75">
      <c r="A33" s="483" t="s">
        <v>516</v>
      </c>
      <c r="B33" s="625" t="s">
        <v>403</v>
      </c>
      <c r="C33" s="627">
        <f t="shared" si="0"/>
        <v>1465</v>
      </c>
      <c r="D33" s="628">
        <v>32</v>
      </c>
      <c r="E33" s="628">
        <v>0</v>
      </c>
      <c r="F33" s="627">
        <v>66</v>
      </c>
      <c r="G33" s="627">
        <v>67</v>
      </c>
      <c r="H33" s="627">
        <v>75</v>
      </c>
      <c r="I33" s="627">
        <v>347</v>
      </c>
      <c r="J33" s="627">
        <v>819</v>
      </c>
      <c r="K33" s="627">
        <v>10</v>
      </c>
      <c r="L33" s="627">
        <v>13</v>
      </c>
      <c r="M33" s="627">
        <v>0</v>
      </c>
      <c r="N33" s="627">
        <v>0</v>
      </c>
      <c r="O33" s="627">
        <v>8</v>
      </c>
      <c r="P33" s="627">
        <v>12</v>
      </c>
      <c r="Q33" s="629">
        <v>0</v>
      </c>
      <c r="R33" s="629">
        <v>0</v>
      </c>
      <c r="S33" s="629">
        <v>0</v>
      </c>
      <c r="T33" s="629">
        <v>39</v>
      </c>
      <c r="U33" s="629">
        <v>9</v>
      </c>
      <c r="V33" s="629">
        <v>0</v>
      </c>
      <c r="W33" s="629">
        <v>0</v>
      </c>
      <c r="X33" s="60">
        <v>0</v>
      </c>
    </row>
    <row r="34" spans="1:24" ht="12.75">
      <c r="A34" s="483" t="s">
        <v>517</v>
      </c>
      <c r="B34" s="625" t="s">
        <v>427</v>
      </c>
      <c r="C34" s="627">
        <f t="shared" si="0"/>
        <v>1374</v>
      </c>
      <c r="D34" s="628"/>
      <c r="E34" s="628"/>
      <c r="F34" s="627">
        <v>18</v>
      </c>
      <c r="G34" s="627">
        <v>121</v>
      </c>
      <c r="H34" s="627">
        <v>44</v>
      </c>
      <c r="I34" s="627">
        <v>370</v>
      </c>
      <c r="J34" s="627">
        <v>598</v>
      </c>
      <c r="K34" s="627">
        <v>0</v>
      </c>
      <c r="L34" s="627">
        <v>39</v>
      </c>
      <c r="M34" s="627">
        <v>0</v>
      </c>
      <c r="N34" s="627">
        <v>17</v>
      </c>
      <c r="O34" s="627">
        <v>13</v>
      </c>
      <c r="P34" s="627">
        <v>77</v>
      </c>
      <c r="Q34" s="629">
        <v>0</v>
      </c>
      <c r="R34" s="629">
        <v>22</v>
      </c>
      <c r="S34" s="629">
        <v>22</v>
      </c>
      <c r="T34" s="629">
        <v>18</v>
      </c>
      <c r="U34" s="629">
        <v>15</v>
      </c>
      <c r="V34" s="629">
        <v>0</v>
      </c>
      <c r="W34" s="629">
        <v>0</v>
      </c>
      <c r="X34" s="60">
        <v>0</v>
      </c>
    </row>
    <row r="35" spans="1:24" ht="12.75">
      <c r="A35" s="483" t="s">
        <v>518</v>
      </c>
      <c r="B35" s="625" t="s">
        <v>411</v>
      </c>
      <c r="C35" s="627">
        <f t="shared" si="0"/>
        <v>1060</v>
      </c>
      <c r="D35" s="628">
        <v>2</v>
      </c>
      <c r="E35" s="628">
        <v>2</v>
      </c>
      <c r="F35" s="627">
        <v>224</v>
      </c>
      <c r="G35" s="627">
        <v>340</v>
      </c>
      <c r="H35" s="627">
        <v>122</v>
      </c>
      <c r="I35" s="627">
        <v>56</v>
      </c>
      <c r="J35" s="627">
        <v>100</v>
      </c>
      <c r="K35" s="627">
        <v>0</v>
      </c>
      <c r="L35" s="627">
        <v>112</v>
      </c>
      <c r="M35" s="627">
        <v>0</v>
      </c>
      <c r="N35" s="627">
        <v>0</v>
      </c>
      <c r="O35" s="627">
        <v>0</v>
      </c>
      <c r="P35" s="627">
        <v>0</v>
      </c>
      <c r="Q35" s="629">
        <v>0</v>
      </c>
      <c r="R35" s="629">
        <v>0</v>
      </c>
      <c r="S35" s="629">
        <v>0</v>
      </c>
      <c r="T35" s="629">
        <v>106</v>
      </c>
      <c r="U35" s="629">
        <v>0</v>
      </c>
      <c r="V35" s="629">
        <v>0</v>
      </c>
      <c r="W35" s="629">
        <v>0</v>
      </c>
      <c r="X35" s="60">
        <v>0</v>
      </c>
    </row>
    <row r="36" spans="1:24" s="635" customFormat="1" ht="14.25" customHeight="1">
      <c r="A36" s="636" t="s">
        <v>518</v>
      </c>
      <c r="B36" s="634" t="s">
        <v>412</v>
      </c>
      <c r="C36" s="627">
        <f t="shared" si="0"/>
        <v>533</v>
      </c>
      <c r="D36" s="628"/>
      <c r="E36" s="628"/>
      <c r="F36" s="627">
        <v>34</v>
      </c>
      <c r="G36" s="627">
        <v>22</v>
      </c>
      <c r="H36" s="627">
        <v>8</v>
      </c>
      <c r="I36" s="627">
        <v>157</v>
      </c>
      <c r="J36" s="627">
        <v>228</v>
      </c>
      <c r="K36" s="627">
        <v>0</v>
      </c>
      <c r="L36" s="627">
        <v>30</v>
      </c>
      <c r="M36" s="627">
        <v>0</v>
      </c>
      <c r="N36" s="627">
        <v>0</v>
      </c>
      <c r="O36" s="627">
        <v>0</v>
      </c>
      <c r="P36" s="627">
        <v>0</v>
      </c>
      <c r="Q36" s="627">
        <v>0</v>
      </c>
      <c r="R36" s="627">
        <v>0</v>
      </c>
      <c r="S36" s="627">
        <v>0</v>
      </c>
      <c r="T36" s="627">
        <v>54</v>
      </c>
      <c r="U36" s="627">
        <v>0</v>
      </c>
      <c r="V36" s="627">
        <v>0</v>
      </c>
      <c r="W36" s="627">
        <v>0</v>
      </c>
      <c r="X36" s="627">
        <v>0</v>
      </c>
    </row>
    <row r="37" spans="1:24" ht="12.75">
      <c r="A37" s="483" t="s">
        <v>519</v>
      </c>
      <c r="B37" s="626" t="s">
        <v>520</v>
      </c>
      <c r="C37" s="627">
        <f t="shared" si="0"/>
        <v>1508</v>
      </c>
      <c r="D37" s="311">
        <v>92</v>
      </c>
      <c r="E37" s="311">
        <v>0</v>
      </c>
      <c r="F37" s="60">
        <v>0</v>
      </c>
      <c r="G37" s="60">
        <v>161</v>
      </c>
      <c r="H37" s="60">
        <v>72</v>
      </c>
      <c r="I37" s="60">
        <v>43</v>
      </c>
      <c r="J37" s="60">
        <v>651</v>
      </c>
      <c r="K37" s="60">
        <v>163</v>
      </c>
      <c r="L37" s="60">
        <v>418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</row>
    <row r="38" spans="1:24" ht="12.75">
      <c r="A38" s="483" t="s">
        <v>519</v>
      </c>
      <c r="B38" s="626" t="s">
        <v>521</v>
      </c>
      <c r="C38" s="627">
        <f t="shared" si="0"/>
        <v>2572</v>
      </c>
      <c r="D38" s="311">
        <v>120</v>
      </c>
      <c r="E38" s="311">
        <v>0</v>
      </c>
      <c r="F38" s="60">
        <v>0</v>
      </c>
      <c r="G38" s="60">
        <v>118</v>
      </c>
      <c r="H38" s="60">
        <v>39</v>
      </c>
      <c r="I38" s="60">
        <v>0</v>
      </c>
      <c r="J38" s="60">
        <v>1552</v>
      </c>
      <c r="K38" s="60">
        <v>343</v>
      </c>
      <c r="L38" s="60">
        <v>520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</row>
    <row r="39" spans="1:24" ht="12.75">
      <c r="A39" s="483" t="s">
        <v>519</v>
      </c>
      <c r="B39" s="626" t="s">
        <v>481</v>
      </c>
      <c r="C39" s="627">
        <f t="shared" si="0"/>
        <v>1319</v>
      </c>
      <c r="D39" s="311">
        <v>18</v>
      </c>
      <c r="E39" s="311">
        <v>0</v>
      </c>
      <c r="F39" s="60">
        <v>0</v>
      </c>
      <c r="G39" s="630">
        <v>87</v>
      </c>
      <c r="H39" s="60">
        <v>0</v>
      </c>
      <c r="I39" s="630">
        <v>117</v>
      </c>
      <c r="J39" s="630">
        <v>763</v>
      </c>
      <c r="K39" s="60">
        <v>0</v>
      </c>
      <c r="L39" s="60">
        <v>0</v>
      </c>
      <c r="M39" s="60">
        <v>0</v>
      </c>
      <c r="N39" s="60">
        <v>352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</row>
    <row r="40" spans="1:24" ht="12.75">
      <c r="A40" s="483" t="s">
        <v>522</v>
      </c>
      <c r="B40" s="625" t="s">
        <v>435</v>
      </c>
      <c r="C40" s="627">
        <f t="shared" si="0"/>
        <v>642</v>
      </c>
      <c r="D40" s="628"/>
      <c r="E40" s="628"/>
      <c r="F40" s="627">
        <v>80</v>
      </c>
      <c r="G40" s="627">
        <v>28</v>
      </c>
      <c r="H40" s="627">
        <v>2</v>
      </c>
      <c r="I40" s="627">
        <v>101</v>
      </c>
      <c r="J40" s="627">
        <v>18</v>
      </c>
      <c r="K40" s="627">
        <v>83</v>
      </c>
      <c r="L40" s="627">
        <v>30</v>
      </c>
      <c r="M40" s="627">
        <v>0</v>
      </c>
      <c r="N40" s="627">
        <v>28</v>
      </c>
      <c r="O40" s="627">
        <v>0</v>
      </c>
      <c r="P40" s="627">
        <v>215</v>
      </c>
      <c r="Q40" s="629">
        <v>0</v>
      </c>
      <c r="R40" s="629">
        <v>1</v>
      </c>
      <c r="S40" s="629">
        <v>11</v>
      </c>
      <c r="T40" s="629">
        <v>16</v>
      </c>
      <c r="U40" s="629">
        <v>4</v>
      </c>
      <c r="V40" s="629">
        <v>25</v>
      </c>
      <c r="W40" s="629">
        <v>0</v>
      </c>
      <c r="X40" s="60">
        <v>0</v>
      </c>
    </row>
    <row r="41" spans="1:24" s="12" customFormat="1" ht="12.75">
      <c r="A41" s="483"/>
      <c r="B41" s="626" t="s">
        <v>523</v>
      </c>
      <c r="C41" s="311">
        <f aca="true" t="shared" si="1" ref="C41:X41">SUM(C7:C40)</f>
        <v>38155</v>
      </c>
      <c r="D41" s="311">
        <f>SUM(D6:D40)</f>
        <v>790</v>
      </c>
      <c r="E41" s="311">
        <f t="shared" si="1"/>
        <v>346</v>
      </c>
      <c r="F41" s="311">
        <f t="shared" si="1"/>
        <v>4749</v>
      </c>
      <c r="G41" s="311">
        <f t="shared" si="1"/>
        <v>5425</v>
      </c>
      <c r="H41" s="311">
        <f t="shared" si="1"/>
        <v>1687</v>
      </c>
      <c r="I41" s="311">
        <f t="shared" si="1"/>
        <v>3300</v>
      </c>
      <c r="J41" s="311">
        <f t="shared" si="1"/>
        <v>13998</v>
      </c>
      <c r="K41" s="311">
        <f t="shared" si="1"/>
        <v>1297</v>
      </c>
      <c r="L41" s="311">
        <f t="shared" si="1"/>
        <v>1942</v>
      </c>
      <c r="M41" s="311">
        <f t="shared" si="1"/>
        <v>58</v>
      </c>
      <c r="N41" s="311">
        <f t="shared" si="1"/>
        <v>695</v>
      </c>
      <c r="O41" s="311">
        <f t="shared" si="1"/>
        <v>115</v>
      </c>
      <c r="P41" s="311">
        <f t="shared" si="1"/>
        <v>2175</v>
      </c>
      <c r="Q41" s="311">
        <f t="shared" si="1"/>
        <v>61</v>
      </c>
      <c r="R41" s="311">
        <f t="shared" si="1"/>
        <v>260</v>
      </c>
      <c r="S41" s="311">
        <f t="shared" si="1"/>
        <v>118</v>
      </c>
      <c r="T41" s="311">
        <f t="shared" si="1"/>
        <v>1024</v>
      </c>
      <c r="U41" s="311">
        <f t="shared" si="1"/>
        <v>117</v>
      </c>
      <c r="V41" s="311">
        <f t="shared" si="1"/>
        <v>1074</v>
      </c>
      <c r="W41" s="311">
        <f t="shared" si="1"/>
        <v>51</v>
      </c>
      <c r="X41" s="311">
        <f t="shared" si="1"/>
        <v>9</v>
      </c>
    </row>
  </sheetData>
  <mergeCells count="3">
    <mergeCell ref="D4:E4"/>
    <mergeCell ref="F3:X3"/>
    <mergeCell ref="A1:X1"/>
  </mergeCells>
  <printOptions/>
  <pageMargins left="0.32" right="0.21" top="0.73" bottom="0.59" header="0.22" footer="0.37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workbookViewId="0" topLeftCell="G56">
      <selection activeCell="C74" sqref="C74"/>
    </sheetView>
  </sheetViews>
  <sheetFormatPr defaultColWidth="9.140625" defaultRowHeight="12.75"/>
  <cols>
    <col min="1" max="1" width="6.421875" style="57" customWidth="1"/>
    <col min="2" max="2" width="24.00390625" style="57" customWidth="1"/>
    <col min="3" max="3" width="12.7109375" style="316" customWidth="1"/>
    <col min="4" max="5" width="12.7109375" style="156" customWidth="1"/>
    <col min="6" max="6" width="13.421875" style="156" customWidth="1"/>
    <col min="7" max="9" width="12.7109375" style="156" customWidth="1"/>
    <col min="10" max="12" width="12.7109375" style="316" customWidth="1"/>
    <col min="13" max="14" width="10.57421875" style="57" bestFit="1" customWidth="1"/>
    <col min="15" max="16384" width="9.140625" style="57" customWidth="1"/>
  </cols>
  <sheetData>
    <row r="1" spans="3:8" ht="18" customHeight="1">
      <c r="C1" s="317"/>
      <c r="D1" s="41"/>
      <c r="E1" s="41"/>
      <c r="F1" s="41"/>
      <c r="G1" s="41"/>
      <c r="H1" s="41"/>
    </row>
    <row r="2" spans="4:12" ht="18" customHeight="1">
      <c r="D2" s="41"/>
      <c r="E2" s="41"/>
      <c r="F2" s="41"/>
      <c r="G2" s="41"/>
      <c r="K2" s="317"/>
      <c r="L2" s="317"/>
    </row>
    <row r="3" spans="4:12" ht="18" customHeight="1">
      <c r="D3" s="41"/>
      <c r="E3" s="41"/>
      <c r="F3" s="41"/>
      <c r="G3" s="41"/>
      <c r="K3" s="317"/>
      <c r="L3" s="317"/>
    </row>
    <row r="4" spans="1:12" ht="13.5" customHeight="1">
      <c r="A4" s="253"/>
      <c r="B4" s="254"/>
      <c r="C4" s="325"/>
      <c r="D4" s="157" t="s">
        <v>34</v>
      </c>
      <c r="E4" s="157"/>
      <c r="F4" s="158"/>
      <c r="G4" s="159" t="s">
        <v>35</v>
      </c>
      <c r="H4" s="157"/>
      <c r="I4" s="158"/>
      <c r="J4" s="318" t="s">
        <v>36</v>
      </c>
      <c r="K4" s="319"/>
      <c r="L4" s="323"/>
    </row>
    <row r="5" spans="1:12" ht="13.5" customHeight="1">
      <c r="A5" s="229" t="s">
        <v>259</v>
      </c>
      <c r="B5" s="229" t="s">
        <v>5</v>
      </c>
      <c r="C5" s="314" t="s">
        <v>37</v>
      </c>
      <c r="D5" s="160" t="s">
        <v>0</v>
      </c>
      <c r="E5" s="160" t="s">
        <v>38</v>
      </c>
      <c r="F5" s="160" t="s">
        <v>2</v>
      </c>
      <c r="G5" s="160" t="s">
        <v>0</v>
      </c>
      <c r="H5" s="160" t="s">
        <v>38</v>
      </c>
      <c r="I5" s="160" t="s">
        <v>2</v>
      </c>
      <c r="J5" s="320" t="s">
        <v>0</v>
      </c>
      <c r="K5" s="320" t="s">
        <v>38</v>
      </c>
      <c r="L5" s="320" t="s">
        <v>2</v>
      </c>
    </row>
    <row r="6" spans="1:14" ht="12.75" customHeight="1">
      <c r="A6" s="66">
        <v>1</v>
      </c>
      <c r="B6" s="71" t="s">
        <v>7</v>
      </c>
      <c r="C6" s="232">
        <f>'TABLE-1'!F6</f>
        <v>151</v>
      </c>
      <c r="D6" s="71">
        <v>67691</v>
      </c>
      <c r="E6" s="71">
        <v>75568</v>
      </c>
      <c r="F6" s="71">
        <v>169554</v>
      </c>
      <c r="G6" s="71">
        <v>46586</v>
      </c>
      <c r="H6" s="71">
        <v>25481</v>
      </c>
      <c r="I6" s="71">
        <v>81019</v>
      </c>
      <c r="J6" s="232">
        <f>(G6/D6)*100</f>
        <v>68.82155678007416</v>
      </c>
      <c r="K6" s="232">
        <f>(H6/E6)*100</f>
        <v>33.719299174253656</v>
      </c>
      <c r="L6" s="232">
        <f>(I6/F6)*100</f>
        <v>47.78359696615828</v>
      </c>
      <c r="M6" s="58"/>
      <c r="N6" s="58"/>
    </row>
    <row r="7" spans="1:14" ht="12.75" customHeight="1">
      <c r="A7" s="66">
        <v>2</v>
      </c>
      <c r="B7" s="71" t="s">
        <v>8</v>
      </c>
      <c r="C7" s="232">
        <f>'TABLE-1'!F7</f>
        <v>7</v>
      </c>
      <c r="D7" s="71">
        <v>0</v>
      </c>
      <c r="E7" s="71">
        <v>0</v>
      </c>
      <c r="F7" s="71">
        <v>24307</v>
      </c>
      <c r="G7" s="71">
        <v>0</v>
      </c>
      <c r="H7" s="71">
        <v>0</v>
      </c>
      <c r="I7" s="71">
        <v>8738</v>
      </c>
      <c r="J7" s="232">
        <v>0</v>
      </c>
      <c r="K7" s="232">
        <v>0</v>
      </c>
      <c r="L7" s="232">
        <f aca="true" t="shared" si="0" ref="L7:L24">(I7/F7)*100</f>
        <v>35.94849220389189</v>
      </c>
      <c r="M7" s="58"/>
      <c r="N7" s="58"/>
    </row>
    <row r="8" spans="1:14" ht="12.75" customHeight="1">
      <c r="A8" s="66">
        <v>3</v>
      </c>
      <c r="B8" s="71" t="s">
        <v>9</v>
      </c>
      <c r="C8" s="232">
        <f>'TABLE-1'!F8</f>
        <v>62</v>
      </c>
      <c r="D8" s="71">
        <v>10609</v>
      </c>
      <c r="E8" s="71">
        <v>23553</v>
      </c>
      <c r="F8" s="71">
        <v>145609</v>
      </c>
      <c r="G8" s="71">
        <v>6271</v>
      </c>
      <c r="H8" s="71">
        <v>8759</v>
      </c>
      <c r="I8" s="71">
        <v>86057</v>
      </c>
      <c r="J8" s="232">
        <f>(G8/D8)*100</f>
        <v>59.11018946177774</v>
      </c>
      <c r="K8" s="232">
        <f aca="true" t="shared" si="1" ref="K8:K39">(H8/E8)*100</f>
        <v>37.188468560268326</v>
      </c>
      <c r="L8" s="232">
        <f t="shared" si="0"/>
        <v>59.10142916990021</v>
      </c>
      <c r="M8" s="58"/>
      <c r="N8" s="58"/>
    </row>
    <row r="9" spans="1:14" ht="12.75" customHeight="1">
      <c r="A9" s="66">
        <v>4</v>
      </c>
      <c r="B9" s="71" t="s">
        <v>10</v>
      </c>
      <c r="C9" s="232">
        <f>'TABLE-1'!F9</f>
        <v>243</v>
      </c>
      <c r="D9" s="71">
        <v>102104</v>
      </c>
      <c r="E9" s="71">
        <v>131271</v>
      </c>
      <c r="F9" s="71">
        <v>296217</v>
      </c>
      <c r="G9" s="71">
        <v>129751</v>
      </c>
      <c r="H9" s="71">
        <v>91771</v>
      </c>
      <c r="I9" s="71">
        <v>138419</v>
      </c>
      <c r="J9" s="232">
        <f>(G9/D9)*100</f>
        <v>127.07729373971637</v>
      </c>
      <c r="K9" s="232">
        <f t="shared" si="1"/>
        <v>69.90957637254229</v>
      </c>
      <c r="L9" s="232">
        <f t="shared" si="0"/>
        <v>46.7289183267672</v>
      </c>
      <c r="M9" s="58"/>
      <c r="N9" s="58"/>
    </row>
    <row r="10" spans="1:14" ht="12.75" customHeight="1">
      <c r="A10" s="66">
        <v>5</v>
      </c>
      <c r="B10" s="71" t="s">
        <v>11</v>
      </c>
      <c r="C10" s="232">
        <f>'TABLE-1'!F10</f>
        <v>108</v>
      </c>
      <c r="D10" s="71">
        <v>41572</v>
      </c>
      <c r="E10" s="71">
        <v>28294</v>
      </c>
      <c r="F10" s="71">
        <v>74355</v>
      </c>
      <c r="G10" s="71">
        <v>25277</v>
      </c>
      <c r="H10" s="71">
        <v>9132</v>
      </c>
      <c r="I10" s="71">
        <v>30246</v>
      </c>
      <c r="J10" s="232">
        <f>(G10/D10)*100</f>
        <v>60.802944289425575</v>
      </c>
      <c r="K10" s="232">
        <f t="shared" si="1"/>
        <v>32.27539407648264</v>
      </c>
      <c r="L10" s="232">
        <f t="shared" si="0"/>
        <v>40.67782933225742</v>
      </c>
      <c r="M10" s="58"/>
      <c r="N10" s="58"/>
    </row>
    <row r="11" spans="1:14" ht="12.75" customHeight="1">
      <c r="A11" s="66">
        <v>6</v>
      </c>
      <c r="B11" s="71" t="s">
        <v>12</v>
      </c>
      <c r="C11" s="232">
        <f>'TABLE-1'!F11</f>
        <v>44</v>
      </c>
      <c r="D11" s="71">
        <v>6712</v>
      </c>
      <c r="E11" s="71">
        <v>12344</v>
      </c>
      <c r="F11" s="71">
        <v>142757</v>
      </c>
      <c r="G11" s="71">
        <v>4490</v>
      </c>
      <c r="H11" s="71">
        <v>4494</v>
      </c>
      <c r="I11" s="71">
        <v>38633</v>
      </c>
      <c r="J11" s="232">
        <f>(G11/D11)*100</f>
        <v>66.89511323003575</v>
      </c>
      <c r="K11" s="232">
        <f t="shared" si="1"/>
        <v>36.406351263771874</v>
      </c>
      <c r="L11" s="232">
        <f t="shared" si="0"/>
        <v>27.06207051142851</v>
      </c>
      <c r="M11" s="58"/>
      <c r="N11" s="58"/>
    </row>
    <row r="12" spans="1:14" ht="12.75" customHeight="1">
      <c r="A12" s="66">
        <v>7</v>
      </c>
      <c r="B12" s="71" t="s">
        <v>13</v>
      </c>
      <c r="C12" s="232">
        <f>'TABLE-1'!F12</f>
        <v>364</v>
      </c>
      <c r="D12" s="71">
        <v>131555</v>
      </c>
      <c r="E12" s="71">
        <v>149958</v>
      </c>
      <c r="F12" s="71">
        <v>270780</v>
      </c>
      <c r="G12" s="71">
        <v>93573</v>
      </c>
      <c r="H12" s="71">
        <v>108018</v>
      </c>
      <c r="I12" s="71">
        <v>115008</v>
      </c>
      <c r="J12" s="232">
        <f>(G12/D12)*100</f>
        <v>71.12842537341795</v>
      </c>
      <c r="K12" s="232">
        <f t="shared" si="1"/>
        <v>72.03216900732205</v>
      </c>
      <c r="L12" s="232">
        <f t="shared" si="0"/>
        <v>42.472856193219584</v>
      </c>
      <c r="M12" s="58"/>
      <c r="N12" s="58"/>
    </row>
    <row r="13" spans="1:14" ht="12.75" customHeight="1">
      <c r="A13" s="66">
        <v>8</v>
      </c>
      <c r="B13" s="71" t="s">
        <v>159</v>
      </c>
      <c r="C13" s="232">
        <f>'TABLE-1'!F13</f>
        <v>12</v>
      </c>
      <c r="D13" s="71">
        <v>0</v>
      </c>
      <c r="E13" s="71">
        <v>444</v>
      </c>
      <c r="F13" s="71">
        <v>22661</v>
      </c>
      <c r="G13" s="71">
        <v>0</v>
      </c>
      <c r="H13" s="71">
        <v>28</v>
      </c>
      <c r="I13" s="71">
        <v>6214</v>
      </c>
      <c r="J13" s="232">
        <v>0</v>
      </c>
      <c r="K13" s="232">
        <f t="shared" si="1"/>
        <v>6.306306306306306</v>
      </c>
      <c r="L13" s="232">
        <f t="shared" si="0"/>
        <v>27.42156127267111</v>
      </c>
      <c r="M13" s="58"/>
      <c r="N13" s="58"/>
    </row>
    <row r="14" spans="1:14" ht="12.75" customHeight="1">
      <c r="A14" s="66">
        <v>9</v>
      </c>
      <c r="B14" s="71" t="s">
        <v>14</v>
      </c>
      <c r="C14" s="232">
        <f>'TABLE-1'!F14</f>
        <v>32</v>
      </c>
      <c r="D14" s="71">
        <v>2098</v>
      </c>
      <c r="E14" s="71">
        <v>12594</v>
      </c>
      <c r="F14" s="71">
        <v>87019</v>
      </c>
      <c r="G14" s="71">
        <v>988</v>
      </c>
      <c r="H14" s="71">
        <v>4421</v>
      </c>
      <c r="I14" s="71">
        <v>71330</v>
      </c>
      <c r="J14" s="232">
        <f>(G14/D14)*100</f>
        <v>47.09246901811249</v>
      </c>
      <c r="K14" s="232">
        <f t="shared" si="1"/>
        <v>35.10401778624742</v>
      </c>
      <c r="L14" s="232">
        <f t="shared" si="0"/>
        <v>81.9706041209391</v>
      </c>
      <c r="M14" s="58"/>
      <c r="N14" s="58"/>
    </row>
    <row r="15" spans="1:14" ht="12.75" customHeight="1">
      <c r="A15" s="66">
        <v>10</v>
      </c>
      <c r="B15" s="71" t="s">
        <v>15</v>
      </c>
      <c r="C15" s="232">
        <f>'TABLE-1'!F15</f>
        <v>9</v>
      </c>
      <c r="D15" s="71">
        <v>0</v>
      </c>
      <c r="E15" s="71">
        <v>279</v>
      </c>
      <c r="F15" s="71">
        <v>16418</v>
      </c>
      <c r="G15" s="71">
        <v>0</v>
      </c>
      <c r="H15" s="71">
        <v>364</v>
      </c>
      <c r="I15" s="71">
        <v>5785</v>
      </c>
      <c r="J15" s="232">
        <v>0</v>
      </c>
      <c r="K15" s="232">
        <f t="shared" si="1"/>
        <v>130.46594982078855</v>
      </c>
      <c r="L15" s="232">
        <f t="shared" si="0"/>
        <v>35.235716896089656</v>
      </c>
      <c r="M15" s="58"/>
      <c r="N15" s="58"/>
    </row>
    <row r="16" spans="1:14" ht="12.75" customHeight="1">
      <c r="A16" s="66">
        <v>11</v>
      </c>
      <c r="B16" s="71" t="s">
        <v>16</v>
      </c>
      <c r="C16" s="232">
        <f>'TABLE-1'!F16</f>
        <v>14</v>
      </c>
      <c r="D16" s="71">
        <v>540</v>
      </c>
      <c r="E16" s="71">
        <v>0</v>
      </c>
      <c r="F16" s="71">
        <v>31191</v>
      </c>
      <c r="G16" s="71">
        <v>169</v>
      </c>
      <c r="H16" s="71">
        <v>0</v>
      </c>
      <c r="I16" s="71">
        <v>10627</v>
      </c>
      <c r="J16" s="232">
        <f aca="true" t="shared" si="2" ref="J16:J22">(G16/D16)*100</f>
        <v>31.296296296296294</v>
      </c>
      <c r="K16" s="232">
        <v>0</v>
      </c>
      <c r="L16" s="232">
        <f t="shared" si="0"/>
        <v>34.070725529800264</v>
      </c>
      <c r="M16" s="58"/>
      <c r="N16" s="58"/>
    </row>
    <row r="17" spans="1:14" ht="12.75" customHeight="1">
      <c r="A17" s="66">
        <v>12</v>
      </c>
      <c r="B17" s="71" t="s">
        <v>266</v>
      </c>
      <c r="C17" s="232">
        <f>'TABLE-1'!F17</f>
        <v>42</v>
      </c>
      <c r="D17" s="71">
        <v>3239</v>
      </c>
      <c r="E17" s="71">
        <v>23151</v>
      </c>
      <c r="F17" s="71">
        <v>119443</v>
      </c>
      <c r="G17" s="71">
        <v>869</v>
      </c>
      <c r="H17" s="71">
        <v>14762</v>
      </c>
      <c r="I17" s="71">
        <v>54824</v>
      </c>
      <c r="J17" s="232">
        <f t="shared" si="2"/>
        <v>26.82926829268293</v>
      </c>
      <c r="K17" s="232">
        <f t="shared" si="1"/>
        <v>63.763984277137055</v>
      </c>
      <c r="L17" s="232">
        <f t="shared" si="0"/>
        <v>45.899717857053155</v>
      </c>
      <c r="M17" s="58"/>
      <c r="N17" s="58"/>
    </row>
    <row r="18" spans="1:14" ht="12.75" customHeight="1">
      <c r="A18" s="66">
        <v>13</v>
      </c>
      <c r="B18" s="71" t="s">
        <v>161</v>
      </c>
      <c r="C18" s="232">
        <f>'TABLE-1'!F18</f>
        <v>25</v>
      </c>
      <c r="D18" s="71">
        <v>1289</v>
      </c>
      <c r="E18" s="71">
        <v>15919</v>
      </c>
      <c r="F18" s="71">
        <v>22336</v>
      </c>
      <c r="G18" s="71">
        <v>654</v>
      </c>
      <c r="H18" s="71">
        <v>6420</v>
      </c>
      <c r="I18" s="71">
        <v>9330</v>
      </c>
      <c r="J18" s="232">
        <f t="shared" si="2"/>
        <v>50.73700543056633</v>
      </c>
      <c r="K18" s="232">
        <f t="shared" si="1"/>
        <v>40.32916640492493</v>
      </c>
      <c r="L18" s="232">
        <f t="shared" si="0"/>
        <v>41.771131805157594</v>
      </c>
      <c r="M18" s="58"/>
      <c r="N18" s="58"/>
    </row>
    <row r="19" spans="1:14" ht="12.75" customHeight="1">
      <c r="A19" s="66">
        <v>14</v>
      </c>
      <c r="B19" s="71" t="s">
        <v>76</v>
      </c>
      <c r="C19" s="232">
        <f>'TABLE-1'!F19</f>
        <v>163</v>
      </c>
      <c r="D19" s="71">
        <v>38751</v>
      </c>
      <c r="E19" s="71">
        <v>107156</v>
      </c>
      <c r="F19" s="71">
        <v>239178</v>
      </c>
      <c r="G19" s="71">
        <v>33591</v>
      </c>
      <c r="H19" s="71">
        <v>40909</v>
      </c>
      <c r="I19" s="71">
        <v>194493</v>
      </c>
      <c r="J19" s="232">
        <f t="shared" si="2"/>
        <v>86.68421460091352</v>
      </c>
      <c r="K19" s="232">
        <f t="shared" si="1"/>
        <v>38.177050281832095</v>
      </c>
      <c r="L19" s="232">
        <f t="shared" si="0"/>
        <v>81.31726162105211</v>
      </c>
      <c r="M19" s="58"/>
      <c r="N19" s="58"/>
    </row>
    <row r="20" spans="1:14" ht="12.75" customHeight="1">
      <c r="A20" s="66">
        <v>15</v>
      </c>
      <c r="B20" s="71" t="s">
        <v>103</v>
      </c>
      <c r="C20" s="232">
        <f>'TABLE-1'!F20</f>
        <v>34</v>
      </c>
      <c r="D20" s="71">
        <v>5630</v>
      </c>
      <c r="E20" s="71">
        <v>4096</v>
      </c>
      <c r="F20" s="71">
        <v>33592</v>
      </c>
      <c r="G20" s="71">
        <v>3937</v>
      </c>
      <c r="H20" s="71">
        <v>1227</v>
      </c>
      <c r="I20" s="71">
        <v>28660</v>
      </c>
      <c r="J20" s="232">
        <f t="shared" si="2"/>
        <v>69.92895204262878</v>
      </c>
      <c r="K20" s="232">
        <f t="shared" si="1"/>
        <v>29.9560546875</v>
      </c>
      <c r="L20" s="232">
        <f t="shared" si="0"/>
        <v>85.31793284115265</v>
      </c>
      <c r="M20" s="58"/>
      <c r="N20" s="58"/>
    </row>
    <row r="21" spans="1:14" ht="12.75" customHeight="1">
      <c r="A21" s="66">
        <v>16</v>
      </c>
      <c r="B21" s="71" t="s">
        <v>20</v>
      </c>
      <c r="C21" s="232">
        <f>'TABLE-1'!F21</f>
        <v>97</v>
      </c>
      <c r="D21" s="71">
        <v>19889</v>
      </c>
      <c r="E21" s="71">
        <v>45904</v>
      </c>
      <c r="F21" s="71">
        <v>166991</v>
      </c>
      <c r="G21" s="71">
        <v>25623</v>
      </c>
      <c r="H21" s="71">
        <v>22484</v>
      </c>
      <c r="I21" s="71">
        <v>133763</v>
      </c>
      <c r="J21" s="232">
        <f t="shared" si="2"/>
        <v>128.83000653627633</v>
      </c>
      <c r="K21" s="232">
        <f t="shared" si="1"/>
        <v>48.980481003834086</v>
      </c>
      <c r="L21" s="232">
        <f t="shared" si="0"/>
        <v>80.10192166044877</v>
      </c>
      <c r="M21" s="58"/>
      <c r="N21" s="58"/>
    </row>
    <row r="22" spans="1:14" ht="12.75" customHeight="1">
      <c r="A22" s="66">
        <v>17</v>
      </c>
      <c r="B22" s="71" t="s">
        <v>21</v>
      </c>
      <c r="C22" s="232">
        <f>'TABLE-1'!F22</f>
        <v>158</v>
      </c>
      <c r="D22" s="71">
        <v>109855</v>
      </c>
      <c r="E22" s="71">
        <v>106006</v>
      </c>
      <c r="F22" s="71">
        <v>323611</v>
      </c>
      <c r="G22" s="71">
        <v>43065</v>
      </c>
      <c r="H22" s="71">
        <v>38835</v>
      </c>
      <c r="I22" s="71">
        <v>148785</v>
      </c>
      <c r="J22" s="232">
        <f t="shared" si="2"/>
        <v>39.20167493514178</v>
      </c>
      <c r="K22" s="232">
        <f t="shared" si="1"/>
        <v>36.63471878950248</v>
      </c>
      <c r="L22" s="232">
        <f t="shared" si="0"/>
        <v>45.976496472616816</v>
      </c>
      <c r="M22" s="58"/>
      <c r="N22" s="58"/>
    </row>
    <row r="23" spans="1:14" ht="12.75" customHeight="1">
      <c r="A23" s="66">
        <v>18</v>
      </c>
      <c r="B23" s="71" t="s">
        <v>19</v>
      </c>
      <c r="C23" s="232">
        <f>'TABLE-1'!F23</f>
        <v>9</v>
      </c>
      <c r="D23" s="71">
        <v>0</v>
      </c>
      <c r="E23" s="71">
        <v>0</v>
      </c>
      <c r="F23" s="71">
        <v>5731</v>
      </c>
      <c r="G23" s="71">
        <v>0</v>
      </c>
      <c r="H23" s="71">
        <v>0</v>
      </c>
      <c r="I23" s="71">
        <v>7208</v>
      </c>
      <c r="J23" s="232">
        <v>0</v>
      </c>
      <c r="K23" s="232">
        <v>0</v>
      </c>
      <c r="L23" s="232">
        <f t="shared" si="0"/>
        <v>125.77211655906473</v>
      </c>
      <c r="M23" s="58"/>
      <c r="N23" s="58"/>
    </row>
    <row r="24" spans="1:14" ht="12.75" customHeight="1">
      <c r="A24" s="66">
        <v>19</v>
      </c>
      <c r="B24" s="71" t="s">
        <v>123</v>
      </c>
      <c r="C24" s="232">
        <f>'TABLE-1'!F24</f>
        <v>6</v>
      </c>
      <c r="D24" s="71">
        <v>0</v>
      </c>
      <c r="E24" s="71">
        <v>0</v>
      </c>
      <c r="F24" s="71">
        <v>22874</v>
      </c>
      <c r="G24" s="71">
        <v>0</v>
      </c>
      <c r="H24" s="71">
        <v>0</v>
      </c>
      <c r="I24" s="71">
        <v>8282</v>
      </c>
      <c r="J24" s="232">
        <v>0</v>
      </c>
      <c r="K24" s="232">
        <v>0</v>
      </c>
      <c r="L24" s="232">
        <f t="shared" si="0"/>
        <v>36.20704730261432</v>
      </c>
      <c r="M24" s="58"/>
      <c r="N24" s="58"/>
    </row>
    <row r="25" spans="1:14" s="40" customFormat="1" ht="12.75" customHeight="1">
      <c r="A25" s="229"/>
      <c r="B25" s="72" t="s">
        <v>221</v>
      </c>
      <c r="C25" s="314">
        <f aca="true" t="shared" si="3" ref="C25:I25">SUM(C6:C24)</f>
        <v>1580</v>
      </c>
      <c r="D25" s="72">
        <f t="shared" si="3"/>
        <v>541534</v>
      </c>
      <c r="E25" s="72">
        <f t="shared" si="3"/>
        <v>736537</v>
      </c>
      <c r="F25" s="72">
        <f t="shared" si="3"/>
        <v>2214624</v>
      </c>
      <c r="G25" s="72">
        <f t="shared" si="3"/>
        <v>414844</v>
      </c>
      <c r="H25" s="72">
        <f t="shared" si="3"/>
        <v>377105</v>
      </c>
      <c r="I25" s="72">
        <f t="shared" si="3"/>
        <v>1177421</v>
      </c>
      <c r="J25" s="232">
        <f>(G25/D25)*100</f>
        <v>76.60534703268863</v>
      </c>
      <c r="K25" s="232">
        <f t="shared" si="1"/>
        <v>51.19973606213944</v>
      </c>
      <c r="L25" s="314">
        <f>(I25/F25)*100</f>
        <v>53.16572926149089</v>
      </c>
      <c r="M25" s="39"/>
      <c r="N25" s="39"/>
    </row>
    <row r="26" spans="1:14" ht="12.75" customHeight="1">
      <c r="A26" s="66">
        <v>20</v>
      </c>
      <c r="B26" s="71" t="s">
        <v>23</v>
      </c>
      <c r="C26" s="232">
        <f>'TABLE-1'!F26</f>
        <v>3</v>
      </c>
      <c r="D26" s="71">
        <v>0</v>
      </c>
      <c r="E26" s="71">
        <v>0</v>
      </c>
      <c r="F26" s="71">
        <v>7748</v>
      </c>
      <c r="G26" s="71">
        <v>0</v>
      </c>
      <c r="H26" s="71">
        <v>0</v>
      </c>
      <c r="I26" s="71">
        <v>8974</v>
      </c>
      <c r="J26" s="232">
        <v>0</v>
      </c>
      <c r="K26" s="232">
        <v>0</v>
      </c>
      <c r="L26" s="232">
        <f aca="true" t="shared" si="4" ref="L26:L34">(I26/F26)*100</f>
        <v>115.82343830665978</v>
      </c>
      <c r="M26" s="58"/>
      <c r="N26" s="58"/>
    </row>
    <row r="27" spans="1:14" ht="12.75" customHeight="1">
      <c r="A27" s="66">
        <v>21</v>
      </c>
      <c r="B27" s="71" t="s">
        <v>256</v>
      </c>
      <c r="C27" s="232">
        <f>'TABLE-1'!F27</f>
        <v>2</v>
      </c>
      <c r="D27" s="71">
        <v>0</v>
      </c>
      <c r="E27" s="71">
        <v>0</v>
      </c>
      <c r="F27" s="71">
        <v>5408</v>
      </c>
      <c r="G27" s="71">
        <v>0</v>
      </c>
      <c r="H27" s="71">
        <v>0</v>
      </c>
      <c r="I27" s="71">
        <v>17227</v>
      </c>
      <c r="J27" s="232">
        <v>0</v>
      </c>
      <c r="K27" s="232">
        <v>0</v>
      </c>
      <c r="L27" s="232">
        <f t="shared" si="4"/>
        <v>318.54659763313606</v>
      </c>
      <c r="M27" s="58"/>
      <c r="N27" s="58"/>
    </row>
    <row r="28" spans="1:14" ht="12.75" customHeight="1">
      <c r="A28" s="66">
        <v>22</v>
      </c>
      <c r="B28" s="71" t="s">
        <v>166</v>
      </c>
      <c r="C28" s="232">
        <f>'TABLE-1'!F28</f>
        <v>5</v>
      </c>
      <c r="D28" s="71">
        <v>0</v>
      </c>
      <c r="E28" s="71">
        <v>0</v>
      </c>
      <c r="F28" s="71">
        <v>11065</v>
      </c>
      <c r="G28" s="71">
        <v>0</v>
      </c>
      <c r="H28" s="71">
        <v>0</v>
      </c>
      <c r="I28" s="71">
        <v>21077</v>
      </c>
      <c r="J28" s="232">
        <v>0</v>
      </c>
      <c r="K28" s="232">
        <v>0</v>
      </c>
      <c r="L28" s="232">
        <f t="shared" si="4"/>
        <v>190.48350655219159</v>
      </c>
      <c r="M28" s="58"/>
      <c r="N28" s="58"/>
    </row>
    <row r="29" spans="1:14" ht="12.75" customHeight="1">
      <c r="A29" s="66">
        <v>23</v>
      </c>
      <c r="B29" s="71" t="s">
        <v>24</v>
      </c>
      <c r="C29" s="232">
        <f>'TABLE-1'!F29</f>
        <v>3</v>
      </c>
      <c r="D29" s="71">
        <v>0</v>
      </c>
      <c r="E29" s="71">
        <v>0</v>
      </c>
      <c r="F29" s="71">
        <v>5037</v>
      </c>
      <c r="G29" s="71">
        <v>0</v>
      </c>
      <c r="H29" s="71">
        <v>0</v>
      </c>
      <c r="I29" s="71">
        <v>13426</v>
      </c>
      <c r="J29" s="232">
        <v>0</v>
      </c>
      <c r="K29" s="232">
        <v>0</v>
      </c>
      <c r="L29" s="232">
        <f t="shared" si="4"/>
        <v>266.5475481437364</v>
      </c>
      <c r="M29" s="58"/>
      <c r="N29" s="58"/>
    </row>
    <row r="30" spans="1:14" ht="12.75" customHeight="1">
      <c r="A30" s="66">
        <v>24</v>
      </c>
      <c r="B30" s="71" t="s">
        <v>22</v>
      </c>
      <c r="C30" s="232">
        <f>'TABLE-1'!F30</f>
        <v>2</v>
      </c>
      <c r="D30" s="71">
        <v>0</v>
      </c>
      <c r="E30" s="71">
        <v>0</v>
      </c>
      <c r="F30" s="71">
        <v>16481</v>
      </c>
      <c r="G30" s="71">
        <v>0</v>
      </c>
      <c r="H30" s="71">
        <v>0</v>
      </c>
      <c r="I30" s="71">
        <v>71326</v>
      </c>
      <c r="J30" s="232">
        <v>0</v>
      </c>
      <c r="K30" s="232">
        <v>0</v>
      </c>
      <c r="L30" s="232">
        <f t="shared" si="4"/>
        <v>432.77713730962927</v>
      </c>
      <c r="M30" s="58"/>
      <c r="N30" s="58"/>
    </row>
    <row r="31" spans="1:14" ht="12.75" customHeight="1">
      <c r="A31" s="66">
        <v>25</v>
      </c>
      <c r="B31" s="71" t="s">
        <v>139</v>
      </c>
      <c r="C31" s="232">
        <f>'TABLE-1'!F31</f>
        <v>8</v>
      </c>
      <c r="D31" s="71">
        <v>0</v>
      </c>
      <c r="E31" s="71">
        <v>4195</v>
      </c>
      <c r="F31" s="71">
        <v>15979</v>
      </c>
      <c r="G31" s="71">
        <v>0</v>
      </c>
      <c r="H31" s="71">
        <v>1138</v>
      </c>
      <c r="I31" s="71">
        <v>14817</v>
      </c>
      <c r="J31" s="232">
        <v>0</v>
      </c>
      <c r="K31" s="232">
        <f t="shared" si="1"/>
        <v>27.127532777115615</v>
      </c>
      <c r="L31" s="232">
        <f t="shared" si="4"/>
        <v>92.727955441517</v>
      </c>
      <c r="M31" s="58"/>
      <c r="N31" s="58"/>
    </row>
    <row r="32" spans="1:14" ht="12.75" customHeight="1">
      <c r="A32" s="66">
        <v>26</v>
      </c>
      <c r="B32" s="71" t="s">
        <v>18</v>
      </c>
      <c r="C32" s="232">
        <f>'TABLE-1'!F32</f>
        <v>487</v>
      </c>
      <c r="D32" s="71">
        <v>318531</v>
      </c>
      <c r="E32" s="71">
        <v>568474</v>
      </c>
      <c r="F32" s="71">
        <v>719350</v>
      </c>
      <c r="G32" s="71">
        <v>173896</v>
      </c>
      <c r="H32" s="71">
        <v>345584</v>
      </c>
      <c r="I32" s="71">
        <v>659760</v>
      </c>
      <c r="J32" s="232">
        <f>(G32/D32)*100</f>
        <v>54.5931165255501</v>
      </c>
      <c r="K32" s="232">
        <f t="shared" si="1"/>
        <v>60.79152256743492</v>
      </c>
      <c r="L32" s="232">
        <f t="shared" si="4"/>
        <v>91.71613261972614</v>
      </c>
      <c r="M32" s="58"/>
      <c r="N32" s="58"/>
    </row>
    <row r="33" spans="1:14" ht="12.75" customHeight="1">
      <c r="A33" s="66">
        <v>27</v>
      </c>
      <c r="B33" s="71" t="s">
        <v>102</v>
      </c>
      <c r="C33" s="232">
        <f>'TABLE-1'!F33</f>
        <v>348</v>
      </c>
      <c r="D33" s="71">
        <v>91639</v>
      </c>
      <c r="E33" s="71">
        <v>368748</v>
      </c>
      <c r="F33" s="71">
        <v>747756</v>
      </c>
      <c r="G33" s="71">
        <v>113717</v>
      </c>
      <c r="H33" s="71">
        <v>226767</v>
      </c>
      <c r="I33" s="71">
        <v>329750</v>
      </c>
      <c r="J33" s="232">
        <f>(G33/D33)*100</f>
        <v>124.09236242211286</v>
      </c>
      <c r="K33" s="232">
        <f t="shared" si="1"/>
        <v>61.496469133391905</v>
      </c>
      <c r="L33" s="232">
        <f t="shared" si="4"/>
        <v>44.09860970690974</v>
      </c>
      <c r="M33" s="58"/>
      <c r="N33" s="58"/>
    </row>
    <row r="34" spans="1:14" s="40" customFormat="1" ht="12.75" customHeight="1">
      <c r="A34" s="229"/>
      <c r="B34" s="72" t="s">
        <v>223</v>
      </c>
      <c r="C34" s="314">
        <f aca="true" t="shared" si="5" ref="C34:I34">SUM(C26:C33)</f>
        <v>858</v>
      </c>
      <c r="D34" s="72">
        <f t="shared" si="5"/>
        <v>410170</v>
      </c>
      <c r="E34" s="72">
        <f t="shared" si="5"/>
        <v>941417</v>
      </c>
      <c r="F34" s="72">
        <f t="shared" si="5"/>
        <v>1528824</v>
      </c>
      <c r="G34" s="72">
        <f t="shared" si="5"/>
        <v>287613</v>
      </c>
      <c r="H34" s="72">
        <f t="shared" si="5"/>
        <v>573489</v>
      </c>
      <c r="I34" s="72">
        <f t="shared" si="5"/>
        <v>1136357</v>
      </c>
      <c r="J34" s="232">
        <f>(G34/D34)*100</f>
        <v>70.12043786722579</v>
      </c>
      <c r="K34" s="232">
        <f t="shared" si="1"/>
        <v>60.91763798614217</v>
      </c>
      <c r="L34" s="314">
        <f t="shared" si="4"/>
        <v>74.32883052594674</v>
      </c>
      <c r="M34" s="39"/>
      <c r="N34" s="39"/>
    </row>
    <row r="35" spans="1:14" ht="12.75" customHeight="1">
      <c r="A35" s="62">
        <v>28</v>
      </c>
      <c r="B35" s="71" t="s">
        <v>160</v>
      </c>
      <c r="C35" s="232">
        <f>'TABLE-1'!F35</f>
        <v>22</v>
      </c>
      <c r="D35" s="71">
        <v>0</v>
      </c>
      <c r="E35" s="71">
        <v>9761</v>
      </c>
      <c r="F35" s="71">
        <v>35647</v>
      </c>
      <c r="G35" s="71">
        <v>0</v>
      </c>
      <c r="H35" s="71">
        <v>1589</v>
      </c>
      <c r="I35" s="71">
        <v>9402</v>
      </c>
      <c r="J35" s="232">
        <v>0</v>
      </c>
      <c r="K35" s="232">
        <f t="shared" si="1"/>
        <v>16.27906976744186</v>
      </c>
      <c r="L35" s="232">
        <f aca="true" t="shared" si="6" ref="L35:L48">(I35/F35)*100</f>
        <v>26.375291048335065</v>
      </c>
      <c r="M35" s="58"/>
      <c r="N35" s="58"/>
    </row>
    <row r="36" spans="1:14" ht="12.75" customHeight="1">
      <c r="A36" s="62">
        <v>29</v>
      </c>
      <c r="B36" s="71" t="s">
        <v>262</v>
      </c>
      <c r="C36" s="232">
        <f>'TABLE-1'!F36</f>
        <v>5</v>
      </c>
      <c r="D36" s="71">
        <v>0</v>
      </c>
      <c r="E36" s="71">
        <v>0</v>
      </c>
      <c r="F36" s="71">
        <v>16386</v>
      </c>
      <c r="G36" s="71">
        <v>0</v>
      </c>
      <c r="H36" s="71">
        <v>0</v>
      </c>
      <c r="I36" s="71">
        <v>29507</v>
      </c>
      <c r="J36" s="232">
        <v>0</v>
      </c>
      <c r="K36" s="232">
        <v>0</v>
      </c>
      <c r="L36" s="232">
        <f t="shared" si="6"/>
        <v>180.0744538020261</v>
      </c>
      <c r="M36" s="58"/>
      <c r="N36" s="58"/>
    </row>
    <row r="37" spans="1:14" ht="12.75" customHeight="1">
      <c r="A37" s="66">
        <v>30</v>
      </c>
      <c r="B37" s="71" t="s">
        <v>227</v>
      </c>
      <c r="C37" s="232">
        <f>'TABLE-1'!F37</f>
        <v>16</v>
      </c>
      <c r="D37" s="71">
        <v>0</v>
      </c>
      <c r="E37" s="71">
        <v>868</v>
      </c>
      <c r="F37" s="71">
        <v>80662</v>
      </c>
      <c r="G37" s="71">
        <v>0</v>
      </c>
      <c r="H37" s="71">
        <v>32583</v>
      </c>
      <c r="I37" s="71">
        <v>53735</v>
      </c>
      <c r="J37" s="232">
        <v>0</v>
      </c>
      <c r="K37" s="232">
        <f t="shared" si="1"/>
        <v>3753.8018433179723</v>
      </c>
      <c r="L37" s="232">
        <f t="shared" si="6"/>
        <v>66.61749026803203</v>
      </c>
      <c r="M37" s="58"/>
      <c r="N37" s="58"/>
    </row>
    <row r="38" spans="1:14" ht="12.75" customHeight="1">
      <c r="A38" s="62">
        <v>31</v>
      </c>
      <c r="B38" s="71" t="s">
        <v>214</v>
      </c>
      <c r="C38" s="232">
        <f>'TABLE-1'!F38</f>
        <v>19</v>
      </c>
      <c r="D38" s="71">
        <v>0</v>
      </c>
      <c r="E38" s="71">
        <v>3631</v>
      </c>
      <c r="F38" s="71">
        <v>134316</v>
      </c>
      <c r="G38" s="71">
        <v>0</v>
      </c>
      <c r="H38" s="71">
        <v>0</v>
      </c>
      <c r="I38" s="71">
        <v>406181</v>
      </c>
      <c r="J38" s="232">
        <v>0</v>
      </c>
      <c r="K38" s="232">
        <f t="shared" si="1"/>
        <v>0</v>
      </c>
      <c r="L38" s="232">
        <f t="shared" si="6"/>
        <v>302.4070103338396</v>
      </c>
      <c r="M38" s="58"/>
      <c r="N38" s="58"/>
    </row>
    <row r="39" spans="1:14" ht="12.75" customHeight="1">
      <c r="A39" s="66">
        <v>32</v>
      </c>
      <c r="B39" s="71" t="s">
        <v>231</v>
      </c>
      <c r="C39" s="232">
        <f>'TABLE-1'!F39</f>
        <v>22</v>
      </c>
      <c r="D39" s="71">
        <v>0</v>
      </c>
      <c r="E39" s="71">
        <v>2912</v>
      </c>
      <c r="F39" s="71">
        <v>91495</v>
      </c>
      <c r="G39" s="71">
        <v>0</v>
      </c>
      <c r="H39" s="71">
        <v>1545</v>
      </c>
      <c r="I39" s="71">
        <v>71421</v>
      </c>
      <c r="J39" s="232">
        <v>0</v>
      </c>
      <c r="K39" s="232">
        <f t="shared" si="1"/>
        <v>53.05631868131868</v>
      </c>
      <c r="L39" s="232">
        <f t="shared" si="6"/>
        <v>78.0600032788677</v>
      </c>
      <c r="M39" s="58"/>
      <c r="N39" s="58"/>
    </row>
    <row r="40" spans="1:14" ht="12.75" customHeight="1">
      <c r="A40" s="62">
        <v>33</v>
      </c>
      <c r="B40" s="71" t="s">
        <v>215</v>
      </c>
      <c r="C40" s="232">
        <f>'TABLE-1'!F40</f>
        <v>5</v>
      </c>
      <c r="D40" s="71">
        <v>0</v>
      </c>
      <c r="E40" s="71">
        <v>0</v>
      </c>
      <c r="F40" s="71">
        <v>894</v>
      </c>
      <c r="G40" s="71">
        <v>0</v>
      </c>
      <c r="H40" s="71">
        <v>0</v>
      </c>
      <c r="I40" s="71">
        <v>12466</v>
      </c>
      <c r="J40" s="232">
        <v>0</v>
      </c>
      <c r="K40" s="232">
        <v>0</v>
      </c>
      <c r="L40" s="232">
        <f t="shared" si="6"/>
        <v>1394.407158836689</v>
      </c>
      <c r="M40" s="58"/>
      <c r="N40" s="58"/>
    </row>
    <row r="41" spans="1:14" ht="12.75" customHeight="1">
      <c r="A41" s="66">
        <v>34</v>
      </c>
      <c r="B41" s="71" t="s">
        <v>243</v>
      </c>
      <c r="C41" s="232">
        <f>'TABLE-1'!F41</f>
        <v>2</v>
      </c>
      <c r="D41" s="71">
        <v>0</v>
      </c>
      <c r="E41" s="71">
        <v>0</v>
      </c>
      <c r="F41" s="71">
        <v>14941</v>
      </c>
      <c r="G41" s="71">
        <v>0</v>
      </c>
      <c r="H41" s="71">
        <v>0</v>
      </c>
      <c r="I41" s="71">
        <v>4641</v>
      </c>
      <c r="J41" s="232">
        <v>0</v>
      </c>
      <c r="K41" s="232">
        <v>0</v>
      </c>
      <c r="L41" s="232">
        <f t="shared" si="6"/>
        <v>31.062177899738973</v>
      </c>
      <c r="M41" s="58"/>
      <c r="N41" s="58"/>
    </row>
    <row r="42" spans="1:14" ht="12.75" customHeight="1">
      <c r="A42" s="136">
        <v>35</v>
      </c>
      <c r="B42" s="139" t="s">
        <v>358</v>
      </c>
      <c r="C42" s="232">
        <f>'TABLE-1'!F42</f>
        <v>2</v>
      </c>
      <c r="D42" s="71">
        <v>0</v>
      </c>
      <c r="E42" s="71">
        <v>0</v>
      </c>
      <c r="F42" s="71">
        <v>1400</v>
      </c>
      <c r="G42" s="71">
        <v>0</v>
      </c>
      <c r="H42" s="71">
        <v>0</v>
      </c>
      <c r="I42" s="71">
        <v>2083</v>
      </c>
      <c r="J42" s="232">
        <v>0</v>
      </c>
      <c r="K42" s="232">
        <v>0</v>
      </c>
      <c r="L42" s="232">
        <f>(I42/F42)*100</f>
        <v>148.78571428571428</v>
      </c>
      <c r="M42" s="58"/>
      <c r="N42" s="58"/>
    </row>
    <row r="43" spans="1:14" ht="12.75" customHeight="1">
      <c r="A43" s="62">
        <v>36</v>
      </c>
      <c r="B43" s="63" t="s">
        <v>234</v>
      </c>
      <c r="C43" s="232">
        <f>'TABLE-1'!F43</f>
        <v>1</v>
      </c>
      <c r="D43" s="71">
        <v>0</v>
      </c>
      <c r="E43" s="71">
        <v>0</v>
      </c>
      <c r="F43" s="71">
        <v>957</v>
      </c>
      <c r="G43" s="71">
        <v>0</v>
      </c>
      <c r="H43" s="71">
        <v>0</v>
      </c>
      <c r="I43" s="71">
        <v>655</v>
      </c>
      <c r="J43" s="232">
        <v>0</v>
      </c>
      <c r="K43" s="232">
        <v>0</v>
      </c>
      <c r="L43" s="232">
        <f t="shared" si="6"/>
        <v>68.44305120167189</v>
      </c>
      <c r="M43" s="58"/>
      <c r="N43" s="58"/>
    </row>
    <row r="44" spans="1:14" ht="12.75" customHeight="1">
      <c r="A44" s="62">
        <v>37</v>
      </c>
      <c r="B44" s="63" t="s">
        <v>246</v>
      </c>
      <c r="C44" s="232">
        <f>'TABLE-1'!F44</f>
        <v>2</v>
      </c>
      <c r="D44" s="71">
        <v>0</v>
      </c>
      <c r="E44" s="71">
        <v>0</v>
      </c>
      <c r="F44" s="71">
        <v>11020</v>
      </c>
      <c r="G44" s="71">
        <v>0</v>
      </c>
      <c r="H44" s="71">
        <v>0</v>
      </c>
      <c r="I44" s="71">
        <v>5254</v>
      </c>
      <c r="J44" s="232">
        <v>0</v>
      </c>
      <c r="K44" s="232">
        <v>0</v>
      </c>
      <c r="L44" s="232">
        <f t="shared" si="6"/>
        <v>47.67695099818512</v>
      </c>
      <c r="M44" s="58"/>
      <c r="N44" s="58"/>
    </row>
    <row r="45" spans="1:14" ht="12.75" customHeight="1">
      <c r="A45" s="66">
        <v>38</v>
      </c>
      <c r="B45" s="63" t="s">
        <v>25</v>
      </c>
      <c r="C45" s="232">
        <f>'TABLE-1'!F45</f>
        <v>2</v>
      </c>
      <c r="D45" s="71">
        <v>0</v>
      </c>
      <c r="E45" s="71">
        <v>0</v>
      </c>
      <c r="F45" s="71">
        <v>9195</v>
      </c>
      <c r="G45" s="71">
        <v>0</v>
      </c>
      <c r="H45" s="71">
        <v>0</v>
      </c>
      <c r="I45" s="71">
        <v>3753</v>
      </c>
      <c r="J45" s="232">
        <v>0</v>
      </c>
      <c r="K45" s="232">
        <v>0</v>
      </c>
      <c r="L45" s="232">
        <f t="shared" si="6"/>
        <v>40.815660685154974</v>
      </c>
      <c r="M45" s="58"/>
      <c r="N45" s="58"/>
    </row>
    <row r="46" spans="1:14" ht="12.75" customHeight="1">
      <c r="A46" s="62">
        <v>39</v>
      </c>
      <c r="B46" s="63" t="s">
        <v>220</v>
      </c>
      <c r="C46" s="232">
        <f>'TABLE-1'!F46</f>
        <v>1</v>
      </c>
      <c r="D46" s="71">
        <v>0</v>
      </c>
      <c r="E46" s="71">
        <v>0</v>
      </c>
      <c r="F46" s="71">
        <v>3693</v>
      </c>
      <c r="G46" s="71">
        <v>0</v>
      </c>
      <c r="H46" s="71">
        <v>0</v>
      </c>
      <c r="I46" s="71">
        <v>8802</v>
      </c>
      <c r="J46" s="232">
        <v>0</v>
      </c>
      <c r="K46" s="232">
        <v>0</v>
      </c>
      <c r="L46" s="232">
        <f t="shared" si="6"/>
        <v>238.3428107229894</v>
      </c>
      <c r="M46" s="58"/>
      <c r="N46" s="58"/>
    </row>
    <row r="47" spans="1:14" ht="12.75" customHeight="1">
      <c r="A47" s="62">
        <v>40</v>
      </c>
      <c r="B47" s="63" t="s">
        <v>359</v>
      </c>
      <c r="C47" s="232">
        <f>'TABLE-1'!F47</f>
        <v>2</v>
      </c>
      <c r="D47" s="71">
        <v>0</v>
      </c>
      <c r="E47" s="71">
        <v>0</v>
      </c>
      <c r="F47" s="71">
        <v>1875</v>
      </c>
      <c r="G47" s="71">
        <v>0</v>
      </c>
      <c r="H47" s="71">
        <v>0</v>
      </c>
      <c r="I47" s="71">
        <v>205</v>
      </c>
      <c r="J47" s="232">
        <v>0</v>
      </c>
      <c r="K47" s="232">
        <v>0</v>
      </c>
      <c r="L47" s="232">
        <f t="shared" si="6"/>
        <v>10.933333333333334</v>
      </c>
      <c r="M47" s="58"/>
      <c r="N47" s="58"/>
    </row>
    <row r="48" spans="1:14" ht="12.75" customHeight="1">
      <c r="A48" s="66">
        <v>41</v>
      </c>
      <c r="B48" s="71" t="s">
        <v>446</v>
      </c>
      <c r="C48" s="232">
        <f>'TABLE-1'!F48</f>
        <v>17</v>
      </c>
      <c r="D48" s="71">
        <v>0</v>
      </c>
      <c r="E48" s="71">
        <v>869</v>
      </c>
      <c r="F48" s="71">
        <v>81888</v>
      </c>
      <c r="G48" s="71">
        <v>0</v>
      </c>
      <c r="H48" s="71">
        <v>24</v>
      </c>
      <c r="I48" s="71">
        <v>64292</v>
      </c>
      <c r="J48" s="232">
        <v>0</v>
      </c>
      <c r="K48" s="232">
        <f>(H48/E48)*100</f>
        <v>2.761795166858458</v>
      </c>
      <c r="L48" s="232">
        <f t="shared" si="6"/>
        <v>78.51211410707307</v>
      </c>
      <c r="M48" s="58"/>
      <c r="N48" s="58"/>
    </row>
    <row r="49" spans="1:14" ht="12.75" customHeight="1">
      <c r="A49" s="66"/>
      <c r="B49" s="72" t="s">
        <v>222</v>
      </c>
      <c r="C49" s="314">
        <f>SUM(C35:C48)</f>
        <v>118</v>
      </c>
      <c r="D49" s="314">
        <f aca="true" t="shared" si="7" ref="D49:I49">SUM(D35:D48)</f>
        <v>0</v>
      </c>
      <c r="E49" s="314">
        <f t="shared" si="7"/>
        <v>18041</v>
      </c>
      <c r="F49" s="314">
        <f t="shared" si="7"/>
        <v>484369</v>
      </c>
      <c r="G49" s="314">
        <f t="shared" si="7"/>
        <v>0</v>
      </c>
      <c r="H49" s="314">
        <f t="shared" si="7"/>
        <v>35741</v>
      </c>
      <c r="I49" s="314">
        <f t="shared" si="7"/>
        <v>672397</v>
      </c>
      <c r="J49" s="232">
        <v>0</v>
      </c>
      <c r="K49" s="314">
        <f>(H49/E49)*100</f>
        <v>198.10986087245718</v>
      </c>
      <c r="L49" s="314">
        <f>(I49/F49)*100</f>
        <v>138.81916472771792</v>
      </c>
      <c r="M49" s="58"/>
      <c r="N49" s="58"/>
    </row>
    <row r="50" spans="1:14" ht="12.75" customHeight="1">
      <c r="A50" s="66"/>
      <c r="B50" s="229" t="s">
        <v>121</v>
      </c>
      <c r="C50" s="314">
        <f aca="true" t="shared" si="8" ref="C50:I50">C25+C34+C49</f>
        <v>2556</v>
      </c>
      <c r="D50" s="72">
        <f t="shared" si="8"/>
        <v>951704</v>
      </c>
      <c r="E50" s="72">
        <f t="shared" si="8"/>
        <v>1695995</v>
      </c>
      <c r="F50" s="72">
        <f t="shared" si="8"/>
        <v>4227817</v>
      </c>
      <c r="G50" s="72">
        <f t="shared" si="8"/>
        <v>702457</v>
      </c>
      <c r="H50" s="72">
        <f t="shared" si="8"/>
        <v>986335</v>
      </c>
      <c r="I50" s="72">
        <f t="shared" si="8"/>
        <v>2986175</v>
      </c>
      <c r="J50" s="232">
        <f>(G50/D50)*100</f>
        <v>73.81044946748149</v>
      </c>
      <c r="K50" s="232">
        <f>(H50/E50)*100</f>
        <v>58.15671626390409</v>
      </c>
      <c r="L50" s="314">
        <f>(I50/F50)*100</f>
        <v>70.63160491572837</v>
      </c>
      <c r="M50" s="58"/>
      <c r="N50" s="58"/>
    </row>
    <row r="51" spans="1:13" ht="12.75" customHeight="1">
      <c r="A51" s="78"/>
      <c r="B51" s="78"/>
      <c r="C51" s="315"/>
      <c r="D51" s="86"/>
      <c r="E51" s="86"/>
      <c r="F51" s="86"/>
      <c r="G51" s="86"/>
      <c r="H51" s="86"/>
      <c r="I51" s="85"/>
      <c r="J51" s="233"/>
      <c r="K51" s="233"/>
      <c r="L51" s="233"/>
      <c r="M51" s="58"/>
    </row>
    <row r="52" spans="1:13" ht="14.25">
      <c r="A52" s="84"/>
      <c r="B52" s="84"/>
      <c r="C52" s="233"/>
      <c r="D52" s="86"/>
      <c r="E52" s="86"/>
      <c r="F52" s="86"/>
      <c r="G52" s="86"/>
      <c r="H52" s="85"/>
      <c r="I52" s="85"/>
      <c r="J52" s="233"/>
      <c r="K52" s="315"/>
      <c r="L52" s="315"/>
      <c r="M52" s="58"/>
    </row>
    <row r="53" spans="1:13" ht="14.25">
      <c r="A53" s="84"/>
      <c r="B53" s="84"/>
      <c r="C53" s="233"/>
      <c r="D53" s="86"/>
      <c r="E53" s="86"/>
      <c r="F53" s="86"/>
      <c r="G53" s="86"/>
      <c r="H53" s="85"/>
      <c r="I53" s="85"/>
      <c r="J53" s="233"/>
      <c r="K53" s="315"/>
      <c r="L53" s="315"/>
      <c r="M53" s="58"/>
    </row>
    <row r="54" spans="1:13" ht="19.5" customHeight="1">
      <c r="A54" s="254"/>
      <c r="B54" s="254"/>
      <c r="C54" s="325"/>
      <c r="D54" s="161" t="s">
        <v>39</v>
      </c>
      <c r="E54" s="162"/>
      <c r="F54" s="163"/>
      <c r="G54" s="161" t="s">
        <v>40</v>
      </c>
      <c r="H54" s="162"/>
      <c r="I54" s="163"/>
      <c r="J54" s="321" t="s">
        <v>41</v>
      </c>
      <c r="K54" s="322"/>
      <c r="L54" s="324"/>
      <c r="M54" s="58"/>
    </row>
    <row r="55" spans="1:13" ht="14.25">
      <c r="A55" s="228" t="s">
        <v>258</v>
      </c>
      <c r="B55" s="228" t="s">
        <v>5</v>
      </c>
      <c r="C55" s="326" t="s">
        <v>37</v>
      </c>
      <c r="D55" s="160" t="s">
        <v>0</v>
      </c>
      <c r="E55" s="160" t="s">
        <v>38</v>
      </c>
      <c r="F55" s="160" t="s">
        <v>2</v>
      </c>
      <c r="G55" s="160" t="s">
        <v>0</v>
      </c>
      <c r="H55" s="160" t="s">
        <v>38</v>
      </c>
      <c r="I55" s="160" t="s">
        <v>2</v>
      </c>
      <c r="J55" s="320" t="s">
        <v>0</v>
      </c>
      <c r="K55" s="320" t="s">
        <v>38</v>
      </c>
      <c r="L55" s="320" t="s">
        <v>2</v>
      </c>
      <c r="M55" s="58"/>
    </row>
    <row r="56" spans="1:14" ht="14.25">
      <c r="A56" s="66">
        <v>42</v>
      </c>
      <c r="B56" s="71" t="s">
        <v>263</v>
      </c>
      <c r="C56" s="232">
        <f>'TABLE-1'!F57</f>
        <v>59</v>
      </c>
      <c r="D56" s="71">
        <v>8248</v>
      </c>
      <c r="E56" s="71">
        <v>16255</v>
      </c>
      <c r="F56" s="71">
        <v>15576</v>
      </c>
      <c r="G56" s="71">
        <v>5371</v>
      </c>
      <c r="H56" s="71">
        <v>7190</v>
      </c>
      <c r="I56" s="71">
        <v>5043</v>
      </c>
      <c r="J56" s="232">
        <f aca="true" t="shared" si="9" ref="J56:J65">(G56/D56)*100</f>
        <v>65.1188166828322</v>
      </c>
      <c r="K56" s="232">
        <f aca="true" t="shared" si="10" ref="K56:K65">(H56/E56)*100</f>
        <v>44.23254383266687</v>
      </c>
      <c r="L56" s="232">
        <f aca="true" t="shared" si="11" ref="L56:L65">(I56/F56)*100</f>
        <v>32.376733436055474</v>
      </c>
      <c r="M56" s="58"/>
      <c r="N56" s="58"/>
    </row>
    <row r="57" spans="1:14" ht="14.25">
      <c r="A57" s="66">
        <v>43</v>
      </c>
      <c r="B57" s="71" t="s">
        <v>77</v>
      </c>
      <c r="C57" s="232">
        <f>'TABLE-1'!F58</f>
        <v>79</v>
      </c>
      <c r="D57" s="71">
        <v>39764</v>
      </c>
      <c r="E57" s="71">
        <v>5825</v>
      </c>
      <c r="F57" s="71">
        <v>0</v>
      </c>
      <c r="G57" s="71">
        <v>20382</v>
      </c>
      <c r="H57" s="71">
        <v>3806</v>
      </c>
      <c r="I57" s="71">
        <v>0</v>
      </c>
      <c r="J57" s="232">
        <f t="shared" si="9"/>
        <v>51.25741877074741</v>
      </c>
      <c r="K57" s="232">
        <f t="shared" si="10"/>
        <v>65.33905579399142</v>
      </c>
      <c r="L57" s="232">
        <v>0</v>
      </c>
      <c r="M57" s="58"/>
      <c r="N57" s="58"/>
    </row>
    <row r="58" spans="1:14" ht="14.25">
      <c r="A58" s="66">
        <v>44</v>
      </c>
      <c r="B58" s="71" t="s">
        <v>264</v>
      </c>
      <c r="C58" s="232">
        <f>'TABLE-1'!F59</f>
        <v>208</v>
      </c>
      <c r="D58" s="71">
        <v>54953</v>
      </c>
      <c r="E58" s="71">
        <v>38839</v>
      </c>
      <c r="F58" s="71">
        <v>21431</v>
      </c>
      <c r="G58" s="71">
        <v>39204</v>
      </c>
      <c r="H58" s="71">
        <v>20996</v>
      </c>
      <c r="I58" s="71">
        <v>8713</v>
      </c>
      <c r="J58" s="232">
        <f t="shared" si="9"/>
        <v>71.34096409659163</v>
      </c>
      <c r="K58" s="232">
        <f t="shared" si="10"/>
        <v>54.059064342542285</v>
      </c>
      <c r="L58" s="232">
        <f t="shared" si="11"/>
        <v>40.65605897998227</v>
      </c>
      <c r="M58" s="58"/>
      <c r="N58" s="58"/>
    </row>
    <row r="59" spans="1:14" ht="14.25">
      <c r="A59" s="66">
        <v>45</v>
      </c>
      <c r="B59" s="71" t="s">
        <v>29</v>
      </c>
      <c r="C59" s="232">
        <f>'TABLE-1'!F60</f>
        <v>42</v>
      </c>
      <c r="D59" s="71">
        <v>6111</v>
      </c>
      <c r="E59" s="71">
        <v>6520</v>
      </c>
      <c r="F59" s="71">
        <v>3913</v>
      </c>
      <c r="G59" s="71">
        <v>2684</v>
      </c>
      <c r="H59" s="71">
        <v>3593</v>
      </c>
      <c r="I59" s="71">
        <v>1387</v>
      </c>
      <c r="J59" s="232">
        <f t="shared" si="9"/>
        <v>43.92079855997382</v>
      </c>
      <c r="K59" s="232">
        <f t="shared" si="10"/>
        <v>55.10736196319018</v>
      </c>
      <c r="L59" s="232">
        <f t="shared" si="11"/>
        <v>35.44594939943777</v>
      </c>
      <c r="M59" s="58"/>
      <c r="N59" s="58"/>
    </row>
    <row r="60" spans="1:14" ht="14.25">
      <c r="A60" s="66">
        <v>46</v>
      </c>
      <c r="B60" s="71" t="s">
        <v>230</v>
      </c>
      <c r="C60" s="232">
        <f>'TABLE-1'!F61</f>
        <v>200</v>
      </c>
      <c r="D60" s="71">
        <v>40529</v>
      </c>
      <c r="E60" s="71">
        <v>52768</v>
      </c>
      <c r="F60" s="71">
        <v>29111</v>
      </c>
      <c r="G60" s="71">
        <v>30726</v>
      </c>
      <c r="H60" s="71">
        <v>25826</v>
      </c>
      <c r="I60" s="71">
        <v>17754</v>
      </c>
      <c r="J60" s="232">
        <f t="shared" si="9"/>
        <v>75.81238125786473</v>
      </c>
      <c r="K60" s="232">
        <f t="shared" si="10"/>
        <v>48.94254093389933</v>
      </c>
      <c r="L60" s="232">
        <f t="shared" si="11"/>
        <v>60.98725567654838</v>
      </c>
      <c r="M60" s="58"/>
      <c r="N60" s="58"/>
    </row>
    <row r="61" spans="1:14" ht="14.25">
      <c r="A61" s="66">
        <v>47</v>
      </c>
      <c r="B61" s="71" t="s">
        <v>30</v>
      </c>
      <c r="C61" s="232">
        <f>'TABLE-1'!F62</f>
        <v>40</v>
      </c>
      <c r="D61" s="71">
        <v>8729</v>
      </c>
      <c r="E61" s="71">
        <v>9966</v>
      </c>
      <c r="F61" s="71">
        <v>8047</v>
      </c>
      <c r="G61" s="71">
        <v>5643</v>
      </c>
      <c r="H61" s="71">
        <v>5191</v>
      </c>
      <c r="I61" s="71">
        <v>3491</v>
      </c>
      <c r="J61" s="232">
        <f t="shared" si="9"/>
        <v>64.64658036430289</v>
      </c>
      <c r="K61" s="232">
        <f t="shared" si="10"/>
        <v>52.08709612683122</v>
      </c>
      <c r="L61" s="232">
        <f t="shared" si="11"/>
        <v>43.38262706598732</v>
      </c>
      <c r="M61" s="58"/>
      <c r="N61" s="58"/>
    </row>
    <row r="62" spans="1:14" ht="14.25">
      <c r="A62" s="66">
        <v>48</v>
      </c>
      <c r="B62" s="71" t="s">
        <v>28</v>
      </c>
      <c r="C62" s="232">
        <f>'TABLE-1'!F63</f>
        <v>83</v>
      </c>
      <c r="D62" s="71">
        <v>42061</v>
      </c>
      <c r="E62" s="71">
        <v>7368</v>
      </c>
      <c r="F62" s="71">
        <v>12567</v>
      </c>
      <c r="G62" s="71">
        <v>12102</v>
      </c>
      <c r="H62" s="71">
        <v>1673</v>
      </c>
      <c r="I62" s="71">
        <v>2424</v>
      </c>
      <c r="J62" s="232">
        <f t="shared" si="9"/>
        <v>28.772497087563302</v>
      </c>
      <c r="K62" s="232">
        <f t="shared" si="10"/>
        <v>22.70629750271444</v>
      </c>
      <c r="L62" s="232">
        <f t="shared" si="11"/>
        <v>19.288613034137025</v>
      </c>
      <c r="M62" s="58"/>
      <c r="N62" s="58"/>
    </row>
    <row r="63" spans="1:14" ht="14.25">
      <c r="A63" s="66">
        <v>49</v>
      </c>
      <c r="B63" s="71" t="s">
        <v>265</v>
      </c>
      <c r="C63" s="232">
        <f>'TABLE-1'!F64</f>
        <v>237</v>
      </c>
      <c r="D63" s="71">
        <v>66782</v>
      </c>
      <c r="E63" s="71">
        <v>56138</v>
      </c>
      <c r="F63" s="71">
        <v>0</v>
      </c>
      <c r="G63" s="71">
        <v>54171</v>
      </c>
      <c r="H63" s="71">
        <v>29830</v>
      </c>
      <c r="I63" s="71">
        <v>0</v>
      </c>
      <c r="J63" s="232">
        <f t="shared" si="9"/>
        <v>81.11616902758229</v>
      </c>
      <c r="K63" s="232">
        <f t="shared" si="10"/>
        <v>53.13691260821547</v>
      </c>
      <c r="L63" s="232">
        <v>0</v>
      </c>
      <c r="M63" s="58"/>
      <c r="N63" s="58"/>
    </row>
    <row r="64" spans="1:14" ht="14.25">
      <c r="A64" s="66">
        <v>50</v>
      </c>
      <c r="B64" s="71" t="s">
        <v>26</v>
      </c>
      <c r="C64" s="232">
        <f>'TABLE-1'!F65</f>
        <v>59</v>
      </c>
      <c r="D64" s="71">
        <v>21674</v>
      </c>
      <c r="E64" s="71">
        <v>12995</v>
      </c>
      <c r="F64" s="71">
        <v>0</v>
      </c>
      <c r="G64" s="71">
        <v>9005</v>
      </c>
      <c r="H64" s="71">
        <v>3045</v>
      </c>
      <c r="I64" s="71">
        <v>0</v>
      </c>
      <c r="J64" s="232">
        <f t="shared" si="9"/>
        <v>41.547476238811484</v>
      </c>
      <c r="K64" s="232">
        <f t="shared" si="10"/>
        <v>23.432089265101965</v>
      </c>
      <c r="L64" s="232">
        <v>0</v>
      </c>
      <c r="M64" s="58"/>
      <c r="N64" s="58"/>
    </row>
    <row r="65" spans="1:14" ht="14.25">
      <c r="A65" s="66">
        <v>51</v>
      </c>
      <c r="B65" s="71" t="s">
        <v>27</v>
      </c>
      <c r="C65" s="232">
        <f>'TABLE-1'!F66</f>
        <v>23</v>
      </c>
      <c r="D65" s="71">
        <v>6749</v>
      </c>
      <c r="E65" s="71">
        <v>10439</v>
      </c>
      <c r="F65" s="71">
        <v>6041</v>
      </c>
      <c r="G65" s="71">
        <v>5244</v>
      </c>
      <c r="H65" s="71">
        <v>5410</v>
      </c>
      <c r="I65" s="71">
        <v>700</v>
      </c>
      <c r="J65" s="232">
        <f t="shared" si="9"/>
        <v>77.70040005926803</v>
      </c>
      <c r="K65" s="232">
        <f t="shared" si="10"/>
        <v>51.82488744132579</v>
      </c>
      <c r="L65" s="232">
        <f t="shared" si="11"/>
        <v>11.587485515643106</v>
      </c>
      <c r="M65" s="58"/>
      <c r="N65" s="58"/>
    </row>
    <row r="66" spans="1:14" ht="14.25">
      <c r="A66" s="66"/>
      <c r="B66" s="229" t="s">
        <v>121</v>
      </c>
      <c r="C66" s="314">
        <f aca="true" t="shared" si="12" ref="C66:I66">SUM(C56:C65)</f>
        <v>1030</v>
      </c>
      <c r="D66" s="72">
        <f t="shared" si="12"/>
        <v>295600</v>
      </c>
      <c r="E66" s="72">
        <f t="shared" si="12"/>
        <v>217113</v>
      </c>
      <c r="F66" s="72">
        <f t="shared" si="12"/>
        <v>96686</v>
      </c>
      <c r="G66" s="72">
        <f t="shared" si="12"/>
        <v>184532</v>
      </c>
      <c r="H66" s="72">
        <f t="shared" si="12"/>
        <v>106560</v>
      </c>
      <c r="I66" s="72">
        <f t="shared" si="12"/>
        <v>39512</v>
      </c>
      <c r="J66" s="314">
        <f>(G66/D66)*100</f>
        <v>62.42625169147497</v>
      </c>
      <c r="K66" s="314">
        <f>(H66/E66)*100</f>
        <v>49.080432770032196</v>
      </c>
      <c r="L66" s="314">
        <f>(I66/F66)*100</f>
        <v>40.86630949672135</v>
      </c>
      <c r="M66" s="58"/>
      <c r="N66" s="58"/>
    </row>
    <row r="67" spans="1:14" ht="14.25">
      <c r="A67" s="66"/>
      <c r="B67" s="71"/>
      <c r="C67" s="232"/>
      <c r="D67" s="71"/>
      <c r="E67" s="71"/>
      <c r="F67" s="71"/>
      <c r="G67" s="71"/>
      <c r="H67" s="71"/>
      <c r="I67" s="71"/>
      <c r="J67" s="232"/>
      <c r="K67" s="232"/>
      <c r="L67" s="232"/>
      <c r="M67" s="58"/>
      <c r="N67" s="58"/>
    </row>
    <row r="68" spans="1:14" ht="14.25">
      <c r="A68" s="66">
        <v>52</v>
      </c>
      <c r="B68" s="71" t="s">
        <v>31</v>
      </c>
      <c r="C68" s="232">
        <f>'TABLE-1'!F69</f>
        <v>856</v>
      </c>
      <c r="D68" s="71">
        <v>0</v>
      </c>
      <c r="E68" s="71">
        <v>489846</v>
      </c>
      <c r="F68" s="71">
        <v>220339</v>
      </c>
      <c r="G68" s="71">
        <v>354670</v>
      </c>
      <c r="H68" s="71">
        <v>57678</v>
      </c>
      <c r="I68" s="71">
        <v>0</v>
      </c>
      <c r="J68" s="232">
        <v>0</v>
      </c>
      <c r="K68" s="232">
        <f aca="true" t="shared" si="13" ref="J68:K70">(H68/E68)*100</f>
        <v>11.774721034774194</v>
      </c>
      <c r="L68" s="232">
        <v>0</v>
      </c>
      <c r="M68" s="58"/>
      <c r="N68" s="58"/>
    </row>
    <row r="69" spans="1:14" ht="14.25">
      <c r="A69" s="66">
        <v>53</v>
      </c>
      <c r="B69" s="71" t="s">
        <v>129</v>
      </c>
      <c r="C69" s="232">
        <f>'TABLE-1'!F70</f>
        <v>373</v>
      </c>
      <c r="D69" s="71">
        <v>6452</v>
      </c>
      <c r="E69" s="71">
        <v>8031</v>
      </c>
      <c r="F69" s="71">
        <v>0</v>
      </c>
      <c r="G69" s="71">
        <v>148481</v>
      </c>
      <c r="H69" s="71">
        <v>0</v>
      </c>
      <c r="I69" s="71">
        <v>0</v>
      </c>
      <c r="J69" s="232">
        <f t="shared" si="13"/>
        <v>2301.3174209547424</v>
      </c>
      <c r="K69" s="232">
        <f t="shared" si="13"/>
        <v>0</v>
      </c>
      <c r="L69" s="232">
        <v>0</v>
      </c>
      <c r="M69" s="58"/>
      <c r="N69" s="58"/>
    </row>
    <row r="70" spans="1:14" ht="14.25">
      <c r="A70" s="66"/>
      <c r="B70" s="229" t="s">
        <v>121</v>
      </c>
      <c r="C70" s="314">
        <f aca="true" t="shared" si="14" ref="C70:I70">SUM(C68:C69)</f>
        <v>1229</v>
      </c>
      <c r="D70" s="72">
        <f t="shared" si="14"/>
        <v>6452</v>
      </c>
      <c r="E70" s="72">
        <f t="shared" si="14"/>
        <v>497877</v>
      </c>
      <c r="F70" s="72">
        <f t="shared" si="14"/>
        <v>220339</v>
      </c>
      <c r="G70" s="72">
        <f t="shared" si="14"/>
        <v>503151</v>
      </c>
      <c r="H70" s="72">
        <f t="shared" si="14"/>
        <v>57678</v>
      </c>
      <c r="I70" s="72">
        <f t="shared" si="14"/>
        <v>0</v>
      </c>
      <c r="J70" s="314">
        <f t="shared" si="13"/>
        <v>7798.372597644142</v>
      </c>
      <c r="K70" s="314">
        <f t="shared" si="13"/>
        <v>11.584789014154099</v>
      </c>
      <c r="L70" s="314">
        <v>0</v>
      </c>
      <c r="M70" s="58"/>
      <c r="N70" s="58"/>
    </row>
    <row r="71" spans="1:14" ht="14.25">
      <c r="A71" s="62"/>
      <c r="B71" s="64"/>
      <c r="C71" s="314"/>
      <c r="D71" s="72"/>
      <c r="E71" s="72"/>
      <c r="F71" s="72"/>
      <c r="G71" s="72"/>
      <c r="H71" s="72"/>
      <c r="I71" s="72"/>
      <c r="J71" s="314"/>
      <c r="K71" s="314"/>
      <c r="L71" s="314"/>
      <c r="M71" s="58"/>
      <c r="N71" s="58"/>
    </row>
    <row r="72" spans="1:14" ht="14.25">
      <c r="A72" s="62"/>
      <c r="B72" s="64" t="s">
        <v>32</v>
      </c>
      <c r="C72" s="314">
        <f aca="true" t="shared" si="15" ref="C72:I72">C50+C66+C70</f>
        <v>4815</v>
      </c>
      <c r="D72" s="72">
        <f t="shared" si="15"/>
        <v>1253756</v>
      </c>
      <c r="E72" s="72">
        <f t="shared" si="15"/>
        <v>2410985</v>
      </c>
      <c r="F72" s="72">
        <f t="shared" si="15"/>
        <v>4544842</v>
      </c>
      <c r="G72" s="72">
        <f t="shared" si="15"/>
        <v>1390140</v>
      </c>
      <c r="H72" s="72">
        <f t="shared" si="15"/>
        <v>1150573</v>
      </c>
      <c r="I72" s="72">
        <f t="shared" si="15"/>
        <v>3025687</v>
      </c>
      <c r="J72" s="314">
        <f>(G72/D72)*100</f>
        <v>110.87803368438516</v>
      </c>
      <c r="K72" s="314">
        <f>(H72/E72)*100</f>
        <v>47.72211357598658</v>
      </c>
      <c r="L72" s="314">
        <f>(I72/F72)*100</f>
        <v>66.57408552376518</v>
      </c>
      <c r="M72" s="58"/>
      <c r="N72" s="58"/>
    </row>
  </sheetData>
  <printOptions gridLines="1" horizontalCentered="1"/>
  <pageMargins left="0.49" right="0.7480314960629921" top="0.57" bottom="0.24" header="0.3" footer="0.21"/>
  <pageSetup blackAndWhite="1" horizontalDpi="300" verticalDpi="300" orientation="landscape" paperSize="9" scale="82" r:id="rId2"/>
  <rowBreaks count="1" manualBreakCount="1">
    <brk id="50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E1">
      <selection activeCell="F21" sqref="F2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1.7109375" style="0" customWidth="1"/>
    <col min="4" max="4" width="13.8515625" style="0" customWidth="1"/>
    <col min="5" max="5" width="18.57421875" style="0" customWidth="1"/>
    <col min="6" max="6" width="19.421875" style="0" customWidth="1"/>
    <col min="7" max="7" width="15.28125" style="0" customWidth="1"/>
    <col min="8" max="9" width="12.28125" style="0" customWidth="1"/>
    <col min="10" max="10" width="15.140625" style="7" customWidth="1"/>
  </cols>
  <sheetData>
    <row r="1" spans="1:5" ht="21.75" customHeight="1">
      <c r="A1" s="2"/>
      <c r="B1" s="2"/>
      <c r="C1" s="2"/>
      <c r="D1" s="1"/>
      <c r="E1" s="1"/>
    </row>
    <row r="2" ht="19.5" customHeight="1">
      <c r="E2" s="1"/>
    </row>
    <row r="3" ht="18" customHeight="1" hidden="1">
      <c r="E3" s="1"/>
    </row>
    <row r="4" spans="1:10" ht="18" customHeight="1" hidden="1">
      <c r="A4" s="2" t="s">
        <v>120</v>
      </c>
      <c r="B4" s="2" t="s">
        <v>5</v>
      </c>
      <c r="C4" s="2"/>
      <c r="D4" s="746" t="s">
        <v>124</v>
      </c>
      <c r="E4" s="746" t="s">
        <v>175</v>
      </c>
      <c r="F4" s="746" t="s">
        <v>176</v>
      </c>
      <c r="G4" s="746" t="s">
        <v>177</v>
      </c>
      <c r="H4" s="28"/>
      <c r="I4" s="28"/>
      <c r="J4" s="746" t="s">
        <v>228</v>
      </c>
    </row>
    <row r="5" spans="1:11" ht="15" customHeight="1">
      <c r="A5" s="29" t="s">
        <v>120</v>
      </c>
      <c r="B5" s="29" t="s">
        <v>5</v>
      </c>
      <c r="C5" s="752" t="s">
        <v>74</v>
      </c>
      <c r="D5" s="747"/>
      <c r="E5" s="747"/>
      <c r="F5" s="747"/>
      <c r="G5" s="747"/>
      <c r="H5" s="748" t="s">
        <v>249</v>
      </c>
      <c r="I5" s="749"/>
      <c r="J5" s="747"/>
      <c r="K5" t="s">
        <v>33</v>
      </c>
    </row>
    <row r="6" spans="1:10" ht="12.75">
      <c r="A6" s="92" t="s">
        <v>6</v>
      </c>
      <c r="B6" s="98"/>
      <c r="C6" s="753"/>
      <c r="D6" s="747"/>
      <c r="E6" s="747"/>
      <c r="F6" s="747"/>
      <c r="G6" s="747"/>
      <c r="H6" s="750"/>
      <c r="I6" s="751"/>
      <c r="J6" s="747"/>
    </row>
    <row r="7" spans="1:10" ht="12.75">
      <c r="A7" s="111"/>
      <c r="B7" s="30"/>
      <c r="C7" s="100"/>
      <c r="D7" s="119"/>
      <c r="E7" s="119"/>
      <c r="F7" s="119"/>
      <c r="G7" s="119"/>
      <c r="H7" s="99" t="s">
        <v>54</v>
      </c>
      <c r="I7" s="113" t="s">
        <v>61</v>
      </c>
      <c r="J7" s="120"/>
    </row>
    <row r="8" spans="1:13" s="143" customFormat="1" ht="12.75">
      <c r="A8" s="141">
        <v>1</v>
      </c>
      <c r="B8" s="142" t="s">
        <v>7</v>
      </c>
      <c r="C8" s="142">
        <v>400</v>
      </c>
      <c r="D8" s="142">
        <v>205</v>
      </c>
      <c r="E8" s="142">
        <v>18</v>
      </c>
      <c r="F8" s="142">
        <v>122</v>
      </c>
      <c r="G8" s="142">
        <v>97</v>
      </c>
      <c r="H8" s="142">
        <v>528</v>
      </c>
      <c r="I8" s="142">
        <v>367</v>
      </c>
      <c r="J8" s="142">
        <v>21</v>
      </c>
      <c r="K8" s="153"/>
      <c r="L8" s="153"/>
      <c r="M8" s="153"/>
    </row>
    <row r="9" spans="1:13" s="143" customFormat="1" ht="12.75">
      <c r="A9" s="141">
        <v>2</v>
      </c>
      <c r="B9" s="142" t="s">
        <v>8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53"/>
      <c r="L9" s="153"/>
      <c r="M9" s="153"/>
    </row>
    <row r="10" spans="1:13" s="143" customFormat="1" ht="12.75">
      <c r="A10" s="141">
        <v>3</v>
      </c>
      <c r="B10" s="142" t="s">
        <v>9</v>
      </c>
      <c r="C10" s="142">
        <v>417</v>
      </c>
      <c r="D10" s="142">
        <v>39</v>
      </c>
      <c r="E10" s="142">
        <v>14</v>
      </c>
      <c r="F10" s="142">
        <v>10</v>
      </c>
      <c r="G10" s="142">
        <v>12</v>
      </c>
      <c r="H10" s="142">
        <v>245</v>
      </c>
      <c r="I10" s="142">
        <v>185</v>
      </c>
      <c r="J10" s="142">
        <v>21</v>
      </c>
      <c r="K10" s="153"/>
      <c r="L10" s="153"/>
      <c r="M10" s="153"/>
    </row>
    <row r="11" spans="1:13" ht="12.75">
      <c r="A11" s="62">
        <v>4</v>
      </c>
      <c r="B11" s="63" t="s">
        <v>10</v>
      </c>
      <c r="C11" s="63">
        <v>1900</v>
      </c>
      <c r="D11" s="63">
        <v>822</v>
      </c>
      <c r="E11" s="63">
        <v>49</v>
      </c>
      <c r="F11" s="63">
        <v>184</v>
      </c>
      <c r="G11" s="63">
        <v>92</v>
      </c>
      <c r="H11" s="63">
        <v>1572</v>
      </c>
      <c r="I11" s="63">
        <v>1281</v>
      </c>
      <c r="J11" s="63">
        <v>44</v>
      </c>
      <c r="K11" s="6"/>
      <c r="L11" s="6"/>
      <c r="M11" s="6"/>
    </row>
    <row r="12" spans="1:13" ht="12.75">
      <c r="A12" s="62">
        <v>5</v>
      </c>
      <c r="B12" s="63" t="s">
        <v>11</v>
      </c>
      <c r="C12" s="63">
        <v>0</v>
      </c>
      <c r="D12" s="63">
        <v>228</v>
      </c>
      <c r="E12" s="63">
        <v>7</v>
      </c>
      <c r="F12" s="63">
        <v>44</v>
      </c>
      <c r="G12" s="63">
        <v>29</v>
      </c>
      <c r="H12" s="63">
        <v>698</v>
      </c>
      <c r="I12" s="63">
        <v>58</v>
      </c>
      <c r="J12" s="63">
        <v>0</v>
      </c>
      <c r="K12" s="6"/>
      <c r="L12" s="6"/>
      <c r="M12" s="6"/>
    </row>
    <row r="13" spans="1:13" ht="12.75">
      <c r="A13" s="62">
        <v>6</v>
      </c>
      <c r="B13" s="63" t="s">
        <v>12</v>
      </c>
      <c r="C13" s="63">
        <v>900</v>
      </c>
      <c r="D13" s="63">
        <v>138</v>
      </c>
      <c r="E13" s="63">
        <v>4</v>
      </c>
      <c r="F13" s="63">
        <v>35</v>
      </c>
      <c r="G13" s="63">
        <v>29</v>
      </c>
      <c r="H13" s="63">
        <v>90</v>
      </c>
      <c r="I13" s="63">
        <v>101</v>
      </c>
      <c r="J13" s="63">
        <v>2</v>
      </c>
      <c r="K13" s="6"/>
      <c r="L13" s="6"/>
      <c r="M13" s="6"/>
    </row>
    <row r="14" spans="1:13" ht="12.75">
      <c r="A14" s="62">
        <v>7</v>
      </c>
      <c r="B14" s="63" t="s">
        <v>13</v>
      </c>
      <c r="C14" s="63">
        <v>600</v>
      </c>
      <c r="D14" s="63">
        <v>624</v>
      </c>
      <c r="E14" s="63">
        <v>33</v>
      </c>
      <c r="F14" s="63">
        <v>93</v>
      </c>
      <c r="G14" s="63">
        <v>129</v>
      </c>
      <c r="H14" s="63">
        <v>2612</v>
      </c>
      <c r="I14" s="63">
        <v>2816</v>
      </c>
      <c r="J14" s="63">
        <v>268</v>
      </c>
      <c r="K14" s="6"/>
      <c r="L14" s="6"/>
      <c r="M14" s="6"/>
    </row>
    <row r="15" spans="1:13" ht="12.75">
      <c r="A15" s="62">
        <v>8</v>
      </c>
      <c r="B15" s="63" t="s">
        <v>159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"/>
      <c r="L15" s="6"/>
      <c r="M15" s="6"/>
    </row>
    <row r="16" spans="1:13" ht="12.75">
      <c r="A16" s="62">
        <v>9</v>
      </c>
      <c r="B16" s="63" t="s">
        <v>14</v>
      </c>
      <c r="C16" s="63">
        <v>0</v>
      </c>
      <c r="D16" s="63">
        <v>0</v>
      </c>
      <c r="E16" s="63">
        <v>0</v>
      </c>
      <c r="F16" s="63">
        <v>2</v>
      </c>
      <c r="G16" s="63">
        <v>0</v>
      </c>
      <c r="H16" s="63">
        <v>11</v>
      </c>
      <c r="I16" s="63">
        <v>1</v>
      </c>
      <c r="J16" s="63">
        <v>0</v>
      </c>
      <c r="K16" s="6"/>
      <c r="L16" s="6"/>
      <c r="M16" s="6"/>
    </row>
    <row r="17" spans="1:13" ht="12.75">
      <c r="A17" s="62">
        <v>10</v>
      </c>
      <c r="B17" s="63" t="s">
        <v>15</v>
      </c>
      <c r="C17" s="63">
        <v>54</v>
      </c>
      <c r="D17" s="63">
        <v>3</v>
      </c>
      <c r="E17" s="63">
        <v>54</v>
      </c>
      <c r="F17" s="63">
        <v>11</v>
      </c>
      <c r="G17" s="63">
        <v>1</v>
      </c>
      <c r="H17" s="63">
        <v>25</v>
      </c>
      <c r="I17" s="63">
        <v>33</v>
      </c>
      <c r="J17" s="63">
        <v>1</v>
      </c>
      <c r="K17" s="6"/>
      <c r="L17" s="6"/>
      <c r="M17" s="6"/>
    </row>
    <row r="18" spans="1:13" ht="12.75">
      <c r="A18" s="62">
        <v>11</v>
      </c>
      <c r="B18" s="63" t="s">
        <v>16</v>
      </c>
      <c r="C18" s="63">
        <v>0</v>
      </c>
      <c r="D18" s="63">
        <v>6</v>
      </c>
      <c r="E18" s="63">
        <v>1</v>
      </c>
      <c r="F18" s="63">
        <v>2</v>
      </c>
      <c r="G18" s="63">
        <v>1</v>
      </c>
      <c r="H18" s="63">
        <v>6</v>
      </c>
      <c r="I18" s="63">
        <v>3</v>
      </c>
      <c r="J18" s="63">
        <v>0</v>
      </c>
      <c r="K18" s="6"/>
      <c r="L18" s="6"/>
      <c r="M18" s="6"/>
    </row>
    <row r="19" spans="1:13" ht="12.75">
      <c r="A19" s="62">
        <v>12</v>
      </c>
      <c r="B19" s="63" t="s">
        <v>17</v>
      </c>
      <c r="C19" s="63">
        <v>0</v>
      </c>
      <c r="D19" s="63">
        <v>31</v>
      </c>
      <c r="E19" s="63">
        <v>1</v>
      </c>
      <c r="F19" s="63">
        <v>15</v>
      </c>
      <c r="G19" s="63">
        <v>5</v>
      </c>
      <c r="H19" s="63">
        <v>138</v>
      </c>
      <c r="I19" s="63">
        <v>138</v>
      </c>
      <c r="J19" s="63">
        <v>0</v>
      </c>
      <c r="K19" s="6"/>
      <c r="L19" s="6"/>
      <c r="M19" s="6"/>
    </row>
    <row r="20" spans="1:13" ht="12.75">
      <c r="A20" s="62">
        <v>13</v>
      </c>
      <c r="B20" s="63" t="s">
        <v>161</v>
      </c>
      <c r="C20" s="63">
        <v>0</v>
      </c>
      <c r="D20" s="63">
        <v>26</v>
      </c>
      <c r="E20" s="63">
        <v>8</v>
      </c>
      <c r="F20" s="63">
        <v>0</v>
      </c>
      <c r="G20" s="63">
        <v>0</v>
      </c>
      <c r="H20" s="63">
        <v>20</v>
      </c>
      <c r="I20" s="63">
        <v>17</v>
      </c>
      <c r="J20" s="63">
        <v>0</v>
      </c>
      <c r="K20" s="6"/>
      <c r="L20" s="6"/>
      <c r="M20" s="6"/>
    </row>
    <row r="21" spans="1:13" ht="12.75">
      <c r="A21" s="62">
        <v>14</v>
      </c>
      <c r="B21" s="63" t="s">
        <v>76</v>
      </c>
      <c r="C21" s="63">
        <v>3600</v>
      </c>
      <c r="D21" s="63">
        <v>91</v>
      </c>
      <c r="E21" s="63">
        <v>8</v>
      </c>
      <c r="F21" s="63">
        <v>99</v>
      </c>
      <c r="G21" s="63">
        <v>1614</v>
      </c>
      <c r="H21" s="63">
        <v>2333</v>
      </c>
      <c r="I21" s="63">
        <v>1580</v>
      </c>
      <c r="J21" s="63">
        <v>0</v>
      </c>
      <c r="K21" s="6"/>
      <c r="L21" s="6"/>
      <c r="M21" s="6"/>
    </row>
    <row r="22" spans="1:13" ht="12.75">
      <c r="A22" s="62">
        <v>15</v>
      </c>
      <c r="B22" s="63" t="s">
        <v>103</v>
      </c>
      <c r="C22" s="63">
        <v>100</v>
      </c>
      <c r="D22" s="63">
        <v>41</v>
      </c>
      <c r="E22" s="63">
        <v>0</v>
      </c>
      <c r="F22" s="63">
        <v>31</v>
      </c>
      <c r="G22" s="63">
        <v>13</v>
      </c>
      <c r="H22" s="63">
        <v>257</v>
      </c>
      <c r="I22" s="63">
        <v>98</v>
      </c>
      <c r="J22" s="63">
        <v>12</v>
      </c>
      <c r="K22" s="6"/>
      <c r="L22" s="6"/>
      <c r="M22" s="6"/>
    </row>
    <row r="23" spans="1:13" ht="12.75">
      <c r="A23" s="62">
        <v>16</v>
      </c>
      <c r="B23" s="63" t="s">
        <v>20</v>
      </c>
      <c r="C23" s="63">
        <v>0</v>
      </c>
      <c r="D23" s="63">
        <v>2962</v>
      </c>
      <c r="E23" s="63">
        <v>109</v>
      </c>
      <c r="F23" s="63">
        <v>887</v>
      </c>
      <c r="G23" s="63">
        <v>102</v>
      </c>
      <c r="H23" s="63">
        <v>772</v>
      </c>
      <c r="I23" s="63">
        <v>60</v>
      </c>
      <c r="J23" s="63">
        <v>0</v>
      </c>
      <c r="K23" s="6"/>
      <c r="L23" s="6"/>
      <c r="M23" s="6"/>
    </row>
    <row r="24" spans="1:13" ht="12.75">
      <c r="A24" s="62">
        <v>17</v>
      </c>
      <c r="B24" s="63" t="s">
        <v>21</v>
      </c>
      <c r="C24" s="63">
        <v>2221</v>
      </c>
      <c r="D24" s="63">
        <v>1369</v>
      </c>
      <c r="E24" s="63">
        <v>80</v>
      </c>
      <c r="F24" s="63">
        <v>407</v>
      </c>
      <c r="G24" s="63">
        <v>309</v>
      </c>
      <c r="H24" s="63">
        <v>340</v>
      </c>
      <c r="I24" s="63">
        <v>698</v>
      </c>
      <c r="J24" s="63">
        <v>110</v>
      </c>
      <c r="K24" s="6"/>
      <c r="L24" s="6"/>
      <c r="M24" s="6"/>
    </row>
    <row r="25" spans="1:13" ht="12.75">
      <c r="A25" s="62">
        <v>18</v>
      </c>
      <c r="B25" s="63" t="s">
        <v>19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"/>
      <c r="L25" s="6"/>
      <c r="M25" s="6"/>
    </row>
    <row r="26" spans="1:13" ht="12.75">
      <c r="A26" s="62">
        <v>19</v>
      </c>
      <c r="B26" s="63" t="s">
        <v>123</v>
      </c>
      <c r="C26" s="63">
        <v>0</v>
      </c>
      <c r="D26" s="63">
        <v>12</v>
      </c>
      <c r="E26" s="63">
        <v>1</v>
      </c>
      <c r="F26" s="63">
        <v>8</v>
      </c>
      <c r="G26" s="63">
        <v>31</v>
      </c>
      <c r="H26" s="63">
        <v>21</v>
      </c>
      <c r="I26" s="63">
        <v>2</v>
      </c>
      <c r="J26" s="63">
        <v>0</v>
      </c>
      <c r="K26" s="6"/>
      <c r="L26" s="6"/>
      <c r="M26" s="6"/>
    </row>
    <row r="27" spans="1:13" s="206" customFormat="1" ht="14.25">
      <c r="A27" s="204"/>
      <c r="B27" s="154" t="s">
        <v>221</v>
      </c>
      <c r="C27" s="154">
        <f aca="true" t="shared" si="0" ref="C27:J27">SUM(C8:C26)</f>
        <v>10192</v>
      </c>
      <c r="D27" s="154">
        <f t="shared" si="0"/>
        <v>6597</v>
      </c>
      <c r="E27" s="154">
        <f t="shared" si="0"/>
        <v>387</v>
      </c>
      <c r="F27" s="154">
        <f t="shared" si="0"/>
        <v>1950</v>
      </c>
      <c r="G27" s="154">
        <f t="shared" si="0"/>
        <v>2464</v>
      </c>
      <c r="H27" s="154">
        <f>SUM(H8:H26)</f>
        <v>9668</v>
      </c>
      <c r="I27" s="154">
        <f>SUM(I8:I26)</f>
        <v>7438</v>
      </c>
      <c r="J27" s="154">
        <f t="shared" si="0"/>
        <v>479</v>
      </c>
      <c r="K27" s="208"/>
      <c r="L27" s="208"/>
      <c r="M27" s="208"/>
    </row>
    <row r="28" spans="1:13" ht="12.75">
      <c r="A28" s="62">
        <v>20</v>
      </c>
      <c r="B28" s="63" t="s">
        <v>23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"/>
      <c r="L28" s="6"/>
      <c r="M28" s="6"/>
    </row>
    <row r="29" spans="1:13" ht="12.75">
      <c r="A29" s="62">
        <v>21</v>
      </c>
      <c r="B29" s="63" t="s">
        <v>256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"/>
      <c r="L29" s="6"/>
      <c r="M29" s="6"/>
    </row>
    <row r="30" spans="1:13" ht="12.75">
      <c r="A30" s="62">
        <v>22</v>
      </c>
      <c r="B30" s="63" t="s">
        <v>166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"/>
      <c r="L30" s="6"/>
      <c r="M30" s="6"/>
    </row>
    <row r="31" spans="1:13" ht="12.75">
      <c r="A31" s="62">
        <v>23</v>
      </c>
      <c r="B31" s="63" t="s">
        <v>24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"/>
      <c r="L31" s="6"/>
      <c r="M31" s="6"/>
    </row>
    <row r="32" spans="1:13" ht="12.75">
      <c r="A32" s="62">
        <v>24</v>
      </c>
      <c r="B32" s="63" t="s">
        <v>22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"/>
      <c r="L32" s="6"/>
      <c r="M32" s="6"/>
    </row>
    <row r="33" spans="1:13" ht="12.75">
      <c r="A33" s="62">
        <v>25</v>
      </c>
      <c r="B33" s="63" t="s">
        <v>139</v>
      </c>
      <c r="C33" s="63">
        <v>0</v>
      </c>
      <c r="D33" s="63">
        <v>5</v>
      </c>
      <c r="E33" s="63">
        <v>0</v>
      </c>
      <c r="F33" s="63">
        <v>0</v>
      </c>
      <c r="G33" s="63">
        <v>0</v>
      </c>
      <c r="H33" s="63">
        <v>2</v>
      </c>
      <c r="I33" s="63">
        <v>1</v>
      </c>
      <c r="J33" s="63">
        <v>0</v>
      </c>
      <c r="K33" s="6"/>
      <c r="L33" s="6"/>
      <c r="M33" s="6"/>
    </row>
    <row r="34" spans="1:13" ht="12.75">
      <c r="A34" s="62">
        <v>26</v>
      </c>
      <c r="B34" s="63" t="s">
        <v>18</v>
      </c>
      <c r="C34" s="63">
        <v>4250</v>
      </c>
      <c r="D34" s="63">
        <v>830</v>
      </c>
      <c r="E34" s="63">
        <v>897</v>
      </c>
      <c r="F34" s="63">
        <v>1420</v>
      </c>
      <c r="G34" s="63">
        <v>328</v>
      </c>
      <c r="H34" s="63">
        <v>8328</v>
      </c>
      <c r="I34" s="63">
        <v>6319</v>
      </c>
      <c r="J34" s="63">
        <v>219</v>
      </c>
      <c r="K34" s="6"/>
      <c r="L34" s="6"/>
      <c r="M34" s="6"/>
    </row>
    <row r="35" spans="1:13" ht="12.75">
      <c r="A35" s="62">
        <v>27</v>
      </c>
      <c r="B35" s="63" t="s">
        <v>102</v>
      </c>
      <c r="C35" s="63">
        <v>7000</v>
      </c>
      <c r="D35" s="63">
        <v>974</v>
      </c>
      <c r="E35" s="63">
        <v>36</v>
      </c>
      <c r="F35" s="63">
        <v>742</v>
      </c>
      <c r="G35" s="63">
        <v>451</v>
      </c>
      <c r="H35" s="63">
        <v>4194</v>
      </c>
      <c r="I35" s="63">
        <v>3372</v>
      </c>
      <c r="J35" s="63">
        <v>70</v>
      </c>
      <c r="K35" s="6"/>
      <c r="L35" s="6"/>
      <c r="M35" s="6"/>
    </row>
    <row r="36" spans="1:13" s="206" customFormat="1" ht="14.25">
      <c r="A36" s="204"/>
      <c r="B36" s="154" t="s">
        <v>223</v>
      </c>
      <c r="C36" s="154">
        <f aca="true" t="shared" si="1" ref="C36:J36">SUM(C28:C35)</f>
        <v>11250</v>
      </c>
      <c r="D36" s="154">
        <f t="shared" si="1"/>
        <v>1809</v>
      </c>
      <c r="E36" s="154">
        <f t="shared" si="1"/>
        <v>933</v>
      </c>
      <c r="F36" s="154">
        <f t="shared" si="1"/>
        <v>2162</v>
      </c>
      <c r="G36" s="154">
        <f t="shared" si="1"/>
        <v>779</v>
      </c>
      <c r="H36" s="154">
        <f>SUM(H28:H35)</f>
        <v>12524</v>
      </c>
      <c r="I36" s="154">
        <f>SUM(I28:I35)</f>
        <v>9692</v>
      </c>
      <c r="J36" s="154">
        <f t="shared" si="1"/>
        <v>289</v>
      </c>
      <c r="K36" s="208"/>
      <c r="L36" s="208"/>
      <c r="M36" s="208"/>
    </row>
    <row r="37" spans="1:13" ht="12.75">
      <c r="A37" s="62">
        <v>28</v>
      </c>
      <c r="B37" s="63" t="s">
        <v>160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"/>
      <c r="L37" s="6"/>
      <c r="M37" s="6"/>
    </row>
    <row r="38" spans="1:13" ht="12.75">
      <c r="A38" s="62">
        <v>29</v>
      </c>
      <c r="B38" s="63" t="s">
        <v>262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"/>
      <c r="L38" s="6"/>
      <c r="M38" s="6"/>
    </row>
    <row r="39" spans="1:13" ht="12.75">
      <c r="A39" s="66">
        <v>30</v>
      </c>
      <c r="B39" s="63" t="s">
        <v>227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"/>
      <c r="L39" s="6"/>
      <c r="M39" s="6"/>
    </row>
    <row r="40" spans="1:13" ht="12.75">
      <c r="A40" s="62">
        <v>31</v>
      </c>
      <c r="B40" s="63" t="s">
        <v>214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"/>
      <c r="L40" s="6"/>
      <c r="M40" s="6"/>
    </row>
    <row r="41" spans="1:13" ht="12.75">
      <c r="A41" s="66">
        <v>32</v>
      </c>
      <c r="B41" s="63" t="s">
        <v>231</v>
      </c>
      <c r="C41" s="63">
        <v>0</v>
      </c>
      <c r="D41" s="63">
        <v>8484</v>
      </c>
      <c r="E41" s="63">
        <v>117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"/>
      <c r="L41" s="6"/>
      <c r="M41" s="6"/>
    </row>
    <row r="42" spans="1:13" ht="12.75">
      <c r="A42" s="62">
        <v>33</v>
      </c>
      <c r="B42" s="63" t="s">
        <v>215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"/>
      <c r="L42" s="6"/>
      <c r="M42" s="6"/>
    </row>
    <row r="43" spans="1:13" ht="12.75">
      <c r="A43" s="66">
        <v>34</v>
      </c>
      <c r="B43" s="63" t="s">
        <v>216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"/>
      <c r="L43" s="6"/>
      <c r="M43" s="6"/>
    </row>
    <row r="44" spans="1:13" ht="12.75">
      <c r="A44" s="136">
        <v>35</v>
      </c>
      <c r="B44" s="139" t="s">
        <v>358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"/>
      <c r="L44" s="6"/>
      <c r="M44" s="6"/>
    </row>
    <row r="45" spans="1:13" ht="12.75">
      <c r="A45" s="62">
        <v>36</v>
      </c>
      <c r="B45" s="63" t="s">
        <v>234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"/>
      <c r="L45" s="6"/>
      <c r="M45" s="6"/>
    </row>
    <row r="46" spans="1:13" ht="12.75">
      <c r="A46" s="62">
        <v>37</v>
      </c>
      <c r="B46" s="63" t="s">
        <v>246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"/>
      <c r="L46" s="6"/>
      <c r="M46" s="6"/>
    </row>
    <row r="47" spans="1:13" ht="12.75">
      <c r="A47" s="66">
        <v>38</v>
      </c>
      <c r="B47" s="63" t="s">
        <v>25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"/>
      <c r="L47" s="6"/>
      <c r="M47" s="6"/>
    </row>
    <row r="48" spans="1:13" ht="12.75">
      <c r="A48" s="62">
        <v>39</v>
      </c>
      <c r="B48" s="63" t="s">
        <v>220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"/>
      <c r="L48" s="6"/>
      <c r="M48" s="6"/>
    </row>
    <row r="49" spans="1:13" ht="12.75">
      <c r="A49" s="62">
        <v>40</v>
      </c>
      <c r="B49" s="63" t="s">
        <v>359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"/>
      <c r="L49" s="6"/>
      <c r="M49" s="6"/>
    </row>
    <row r="50" spans="1:13" ht="12.75">
      <c r="A50" s="66">
        <v>41</v>
      </c>
      <c r="B50" s="63" t="s">
        <v>447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"/>
      <c r="L50" s="6"/>
      <c r="M50" s="6"/>
    </row>
    <row r="51" spans="1:13" s="206" customFormat="1" ht="14.25">
      <c r="A51" s="204"/>
      <c r="B51" s="154" t="s">
        <v>222</v>
      </c>
      <c r="C51" s="154">
        <f aca="true" t="shared" si="2" ref="C51:J51">SUM(C37:C50)</f>
        <v>0</v>
      </c>
      <c r="D51" s="154">
        <f t="shared" si="2"/>
        <v>8484</v>
      </c>
      <c r="E51" s="154">
        <f t="shared" si="2"/>
        <v>117</v>
      </c>
      <c r="F51" s="154">
        <f t="shared" si="2"/>
        <v>0</v>
      </c>
      <c r="G51" s="154">
        <f t="shared" si="2"/>
        <v>0</v>
      </c>
      <c r="H51" s="154">
        <f t="shared" si="2"/>
        <v>0</v>
      </c>
      <c r="I51" s="154">
        <f t="shared" si="2"/>
        <v>0</v>
      </c>
      <c r="J51" s="154">
        <f t="shared" si="2"/>
        <v>0</v>
      </c>
      <c r="K51" s="208"/>
      <c r="L51" s="208"/>
      <c r="M51" s="208"/>
    </row>
    <row r="52" spans="1:10" s="206" customFormat="1" ht="14.25">
      <c r="A52" s="204"/>
      <c r="B52" s="110" t="s">
        <v>121</v>
      </c>
      <c r="C52" s="154">
        <f aca="true" t="shared" si="3" ref="C52:J52">C27+C36+C51</f>
        <v>21442</v>
      </c>
      <c r="D52" s="154">
        <f t="shared" si="3"/>
        <v>16890</v>
      </c>
      <c r="E52" s="154">
        <f t="shared" si="3"/>
        <v>1437</v>
      </c>
      <c r="F52" s="154">
        <f t="shared" si="3"/>
        <v>4112</v>
      </c>
      <c r="G52" s="154">
        <f t="shared" si="3"/>
        <v>3243</v>
      </c>
      <c r="H52" s="154">
        <f t="shared" si="3"/>
        <v>22192</v>
      </c>
      <c r="I52" s="154">
        <f t="shared" si="3"/>
        <v>17130</v>
      </c>
      <c r="J52" s="154">
        <f t="shared" si="3"/>
        <v>768</v>
      </c>
    </row>
    <row r="53" spans="2:10" ht="15" customHeight="1">
      <c r="B53" s="2"/>
      <c r="C53" s="2"/>
      <c r="D53" s="2"/>
      <c r="E53" s="2"/>
      <c r="F53" s="9"/>
      <c r="G53" s="9"/>
      <c r="H53" s="6"/>
      <c r="I53" s="6"/>
      <c r="J53" s="9"/>
    </row>
    <row r="54" spans="2:10" ht="15" customHeight="1">
      <c r="B54" s="2"/>
      <c r="C54" s="2"/>
      <c r="D54" s="2"/>
      <c r="E54" s="2"/>
      <c r="F54" s="9"/>
      <c r="G54" s="9"/>
      <c r="H54" s="6"/>
      <c r="I54" s="7"/>
      <c r="J54" s="9"/>
    </row>
    <row r="55" spans="2:9" ht="15" customHeight="1">
      <c r="B55" s="2"/>
      <c r="C55" s="2"/>
      <c r="H55" s="6"/>
      <c r="I55" s="7"/>
    </row>
    <row r="56" spans="1:10" ht="12.75">
      <c r="A56" s="29" t="s">
        <v>120</v>
      </c>
      <c r="B56" s="29" t="s">
        <v>5</v>
      </c>
      <c r="C56" s="754" t="s">
        <v>74</v>
      </c>
      <c r="D56" s="746" t="s">
        <v>124</v>
      </c>
      <c r="E56" s="746" t="s">
        <v>175</v>
      </c>
      <c r="F56" s="746" t="s">
        <v>176</v>
      </c>
      <c r="G56" s="746" t="s">
        <v>177</v>
      </c>
      <c r="H56" s="748" t="s">
        <v>249</v>
      </c>
      <c r="I56" s="749"/>
      <c r="J56" s="746" t="s">
        <v>229</v>
      </c>
    </row>
    <row r="57" spans="1:10" ht="12.75">
      <c r="A57" s="92" t="s">
        <v>6</v>
      </c>
      <c r="B57" s="98"/>
      <c r="C57" s="755"/>
      <c r="D57" s="747"/>
      <c r="E57" s="747"/>
      <c r="F57" s="747"/>
      <c r="G57" s="747"/>
      <c r="H57" s="750"/>
      <c r="I57" s="751"/>
      <c r="J57" s="747"/>
    </row>
    <row r="58" spans="1:10" ht="12.75">
      <c r="A58" s="111"/>
      <c r="B58" s="30"/>
      <c r="C58" s="30"/>
      <c r="D58" s="119"/>
      <c r="E58" s="119"/>
      <c r="F58" s="119"/>
      <c r="G58" s="119"/>
      <c r="H58" s="99" t="s">
        <v>54</v>
      </c>
      <c r="I58" s="113" t="s">
        <v>61</v>
      </c>
      <c r="J58" s="120"/>
    </row>
    <row r="59" spans="1:10" ht="12.75">
      <c r="A59" s="62">
        <v>42</v>
      </c>
      <c r="B59" s="63" t="s">
        <v>263</v>
      </c>
      <c r="C59" s="61">
        <v>1100</v>
      </c>
      <c r="D59" s="61">
        <v>1797</v>
      </c>
      <c r="E59" s="61">
        <v>46</v>
      </c>
      <c r="F59" s="61">
        <v>38</v>
      </c>
      <c r="G59" s="61">
        <v>60</v>
      </c>
      <c r="H59" s="61">
        <v>699</v>
      </c>
      <c r="I59" s="61">
        <v>325</v>
      </c>
      <c r="J59" s="61">
        <v>0</v>
      </c>
    </row>
    <row r="60" spans="1:10" ht="12.75">
      <c r="A60" s="62">
        <v>43</v>
      </c>
      <c r="B60" s="71" t="s">
        <v>77</v>
      </c>
      <c r="C60" s="61">
        <v>500</v>
      </c>
      <c r="D60" s="61">
        <v>373</v>
      </c>
      <c r="E60" s="61">
        <v>0</v>
      </c>
      <c r="F60" s="61">
        <v>330</v>
      </c>
      <c r="G60" s="61">
        <v>189</v>
      </c>
      <c r="H60" s="61">
        <v>1826</v>
      </c>
      <c r="I60" s="61">
        <v>733</v>
      </c>
      <c r="J60" s="61">
        <v>0</v>
      </c>
    </row>
    <row r="61" spans="1:10" ht="12.75">
      <c r="A61" s="62">
        <v>44</v>
      </c>
      <c r="B61" s="71" t="s">
        <v>264</v>
      </c>
      <c r="C61" s="61">
        <v>861</v>
      </c>
      <c r="D61" s="61">
        <v>1645</v>
      </c>
      <c r="E61" s="61">
        <v>213</v>
      </c>
      <c r="F61" s="61">
        <v>57</v>
      </c>
      <c r="G61" s="61">
        <v>67</v>
      </c>
      <c r="H61" s="61">
        <v>2665</v>
      </c>
      <c r="I61" s="61">
        <v>818</v>
      </c>
      <c r="J61" s="61">
        <v>17</v>
      </c>
    </row>
    <row r="62" spans="1:10" ht="12.75">
      <c r="A62" s="62">
        <v>45</v>
      </c>
      <c r="B62" s="63" t="s">
        <v>29</v>
      </c>
      <c r="C62" s="61">
        <v>0</v>
      </c>
      <c r="D62" s="61">
        <v>21</v>
      </c>
      <c r="E62" s="61">
        <v>6</v>
      </c>
      <c r="F62" s="61">
        <v>6</v>
      </c>
      <c r="G62" s="61">
        <v>3</v>
      </c>
      <c r="H62" s="61">
        <v>197</v>
      </c>
      <c r="I62" s="61">
        <v>61</v>
      </c>
      <c r="J62" s="61">
        <v>0</v>
      </c>
    </row>
    <row r="63" spans="1:10" ht="12.75">
      <c r="A63" s="62">
        <v>46</v>
      </c>
      <c r="B63" s="71" t="s">
        <v>230</v>
      </c>
      <c r="C63" s="61">
        <v>0</v>
      </c>
      <c r="D63" s="61">
        <v>1361</v>
      </c>
      <c r="E63" s="61">
        <v>49</v>
      </c>
      <c r="F63" s="61">
        <v>108</v>
      </c>
      <c r="G63" s="61">
        <v>45</v>
      </c>
      <c r="H63" s="61">
        <v>1580</v>
      </c>
      <c r="I63" s="61">
        <v>317</v>
      </c>
      <c r="J63" s="61">
        <v>27</v>
      </c>
    </row>
    <row r="64" spans="1:10" ht="12.75">
      <c r="A64" s="62">
        <v>47</v>
      </c>
      <c r="B64" s="71" t="s">
        <v>30</v>
      </c>
      <c r="C64" s="61">
        <v>0</v>
      </c>
      <c r="D64" s="61">
        <v>250</v>
      </c>
      <c r="E64" s="61">
        <v>2</v>
      </c>
      <c r="F64" s="61">
        <v>38</v>
      </c>
      <c r="G64" s="61">
        <v>40</v>
      </c>
      <c r="H64" s="61">
        <v>352</v>
      </c>
      <c r="I64" s="61">
        <v>311</v>
      </c>
      <c r="J64" s="61">
        <v>0</v>
      </c>
    </row>
    <row r="65" spans="1:10" ht="12.75">
      <c r="A65" s="62">
        <v>48</v>
      </c>
      <c r="B65" s="71" t="s">
        <v>28</v>
      </c>
      <c r="C65" s="61">
        <v>0</v>
      </c>
      <c r="D65" s="61">
        <v>117</v>
      </c>
      <c r="E65" s="61">
        <v>3</v>
      </c>
      <c r="F65" s="61">
        <v>102</v>
      </c>
      <c r="G65" s="61">
        <v>91</v>
      </c>
      <c r="H65" s="61">
        <v>672</v>
      </c>
      <c r="I65" s="61">
        <v>272</v>
      </c>
      <c r="J65" s="61">
        <v>8</v>
      </c>
    </row>
    <row r="66" spans="1:10" ht="12.75">
      <c r="A66" s="62">
        <v>49</v>
      </c>
      <c r="B66" s="71" t="s">
        <v>265</v>
      </c>
      <c r="C66" s="61">
        <v>0</v>
      </c>
      <c r="D66" s="61">
        <v>2545</v>
      </c>
      <c r="E66" s="61">
        <v>145</v>
      </c>
      <c r="F66" s="61">
        <v>126</v>
      </c>
      <c r="G66" s="61">
        <v>51</v>
      </c>
      <c r="H66" s="61">
        <v>5041</v>
      </c>
      <c r="I66" s="61">
        <v>588</v>
      </c>
      <c r="J66" s="61">
        <v>27</v>
      </c>
    </row>
    <row r="67" spans="1:10" ht="12.75">
      <c r="A67" s="62">
        <v>50</v>
      </c>
      <c r="B67" s="71" t="s">
        <v>26</v>
      </c>
      <c r="C67" s="61">
        <v>0</v>
      </c>
      <c r="D67" s="61">
        <v>15</v>
      </c>
      <c r="E67" s="61">
        <v>0</v>
      </c>
      <c r="F67" s="61">
        <v>4</v>
      </c>
      <c r="G67" s="61">
        <v>1</v>
      </c>
      <c r="H67" s="61">
        <v>805</v>
      </c>
      <c r="I67" s="61">
        <v>82</v>
      </c>
      <c r="J67" s="61">
        <v>7</v>
      </c>
    </row>
    <row r="68" spans="1:10" ht="12.75">
      <c r="A68" s="62">
        <v>51</v>
      </c>
      <c r="B68" s="71" t="s">
        <v>27</v>
      </c>
      <c r="C68" s="61">
        <v>0</v>
      </c>
      <c r="D68" s="61">
        <v>65</v>
      </c>
      <c r="E68" s="61">
        <v>1</v>
      </c>
      <c r="F68" s="61">
        <v>7</v>
      </c>
      <c r="G68" s="61">
        <v>4</v>
      </c>
      <c r="H68" s="61">
        <v>37</v>
      </c>
      <c r="I68" s="61">
        <v>15</v>
      </c>
      <c r="J68" s="61">
        <v>0</v>
      </c>
    </row>
    <row r="69" spans="1:10" s="211" customFormat="1" ht="15">
      <c r="A69" s="209"/>
      <c r="B69" s="210" t="s">
        <v>121</v>
      </c>
      <c r="C69" s="166">
        <f aca="true" t="shared" si="4" ref="C69:J69">SUM(C59:C68)</f>
        <v>2461</v>
      </c>
      <c r="D69" s="166">
        <f t="shared" si="4"/>
        <v>8189</v>
      </c>
      <c r="E69" s="166">
        <f t="shared" si="4"/>
        <v>465</v>
      </c>
      <c r="F69" s="166">
        <f t="shared" si="4"/>
        <v>816</v>
      </c>
      <c r="G69" s="166">
        <f t="shared" si="4"/>
        <v>551</v>
      </c>
      <c r="H69" s="166">
        <f t="shared" si="4"/>
        <v>13874</v>
      </c>
      <c r="I69" s="166">
        <f t="shared" si="4"/>
        <v>3522</v>
      </c>
      <c r="J69" s="166">
        <f t="shared" si="4"/>
        <v>86</v>
      </c>
    </row>
    <row r="70" spans="1:10" ht="12.75">
      <c r="A70" s="60"/>
      <c r="B70" t="s">
        <v>33</v>
      </c>
      <c r="C70" s="61"/>
      <c r="D70" s="61"/>
      <c r="E70" s="61"/>
      <c r="F70" s="61"/>
      <c r="G70" s="61"/>
      <c r="H70" s="61"/>
      <c r="I70" s="61"/>
      <c r="J70" s="61"/>
    </row>
    <row r="71" spans="1:10" ht="12.75">
      <c r="A71" s="60">
        <v>52</v>
      </c>
      <c r="B71" s="61" t="s">
        <v>31</v>
      </c>
      <c r="C71" s="61">
        <v>0</v>
      </c>
      <c r="D71" s="61">
        <v>8613</v>
      </c>
      <c r="E71" s="61">
        <v>360</v>
      </c>
      <c r="F71" s="61">
        <v>0</v>
      </c>
      <c r="G71" s="61">
        <v>0</v>
      </c>
      <c r="H71" s="61">
        <v>8630</v>
      </c>
      <c r="I71" s="61">
        <v>836</v>
      </c>
      <c r="J71" s="61">
        <v>0</v>
      </c>
    </row>
    <row r="72" spans="1:10" ht="12.75">
      <c r="A72" s="60">
        <v>53</v>
      </c>
      <c r="B72" s="61" t="s">
        <v>129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</row>
    <row r="73" spans="1:10" s="211" customFormat="1" ht="15">
      <c r="A73" s="209"/>
      <c r="B73" s="210" t="s">
        <v>121</v>
      </c>
      <c r="C73" s="166">
        <f aca="true" t="shared" si="5" ref="C73:J73">SUM(C71:C72)</f>
        <v>0</v>
      </c>
      <c r="D73" s="166">
        <f t="shared" si="5"/>
        <v>8613</v>
      </c>
      <c r="E73" s="166">
        <f t="shared" si="5"/>
        <v>360</v>
      </c>
      <c r="F73" s="166">
        <f t="shared" si="5"/>
        <v>0</v>
      </c>
      <c r="G73" s="166">
        <f t="shared" si="5"/>
        <v>0</v>
      </c>
      <c r="H73" s="166">
        <f>SUM(H71:H72)</f>
        <v>8630</v>
      </c>
      <c r="I73" s="166">
        <f>SUM(I71:I72)</f>
        <v>836</v>
      </c>
      <c r="J73" s="166">
        <f t="shared" si="5"/>
        <v>0</v>
      </c>
    </row>
    <row r="74" spans="1:10" s="211" customFormat="1" ht="15">
      <c r="A74" s="209"/>
      <c r="B74" s="210" t="s">
        <v>32</v>
      </c>
      <c r="C74" s="166">
        <f aca="true" t="shared" si="6" ref="C74:J74">+C52+C69+C73</f>
        <v>23903</v>
      </c>
      <c r="D74" s="166">
        <f t="shared" si="6"/>
        <v>33692</v>
      </c>
      <c r="E74" s="166">
        <f t="shared" si="6"/>
        <v>2262</v>
      </c>
      <c r="F74" s="166">
        <f t="shared" si="6"/>
        <v>4928</v>
      </c>
      <c r="G74" s="166">
        <f t="shared" si="6"/>
        <v>3794</v>
      </c>
      <c r="H74" s="166">
        <f t="shared" si="6"/>
        <v>44696</v>
      </c>
      <c r="I74" s="166">
        <f t="shared" si="6"/>
        <v>21488</v>
      </c>
      <c r="J74" s="166">
        <f t="shared" si="6"/>
        <v>854</v>
      </c>
    </row>
    <row r="77" ht="12.75">
      <c r="C77">
        <v>11</v>
      </c>
    </row>
    <row r="78" ht="12.75">
      <c r="C78">
        <v>11</v>
      </c>
    </row>
  </sheetData>
  <mergeCells count="14">
    <mergeCell ref="C5:C6"/>
    <mergeCell ref="C56:C57"/>
    <mergeCell ref="D4:D6"/>
    <mergeCell ref="E4:E6"/>
    <mergeCell ref="D56:D57"/>
    <mergeCell ref="E56:E57"/>
    <mergeCell ref="J56:J57"/>
    <mergeCell ref="J4:J6"/>
    <mergeCell ref="F56:F57"/>
    <mergeCell ref="G56:G57"/>
    <mergeCell ref="F4:F6"/>
    <mergeCell ref="G4:G6"/>
    <mergeCell ref="H5:I6"/>
    <mergeCell ref="H56:I57"/>
  </mergeCells>
  <printOptions gridLines="1" horizontalCentered="1"/>
  <pageMargins left="0.75" right="0.75" top="0.43" bottom="0.56" header="0.38" footer="0.4"/>
  <pageSetup blackAndWhite="1" horizontalDpi="600" verticalDpi="600" orientation="landscape" paperSize="9" scale="81" r:id="rId2"/>
  <rowBreaks count="1" manualBreakCount="1">
    <brk id="5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C1">
      <selection activeCell="F20" sqref="F20"/>
    </sheetView>
  </sheetViews>
  <sheetFormatPr defaultColWidth="9.140625" defaultRowHeight="12.75"/>
  <cols>
    <col min="1" max="1" width="3.7109375" style="0" customWidth="1"/>
    <col min="2" max="2" width="24.8515625" style="0" customWidth="1"/>
    <col min="3" max="3" width="13.00390625" style="6" customWidth="1"/>
    <col min="4" max="6" width="14.140625" style="6" customWidth="1"/>
    <col min="7" max="7" width="14.7109375" style="6" customWidth="1"/>
    <col min="8" max="8" width="14.8515625" style="6" customWidth="1"/>
    <col min="9" max="9" width="13.8515625" style="6" customWidth="1"/>
  </cols>
  <sheetData>
    <row r="1" spans="1:7" ht="15">
      <c r="A1" s="12"/>
      <c r="B1" s="12"/>
      <c r="C1" s="17"/>
      <c r="D1" s="3"/>
      <c r="E1" s="3"/>
      <c r="F1" s="3"/>
      <c r="G1" s="3"/>
    </row>
    <row r="2" spans="1:6" ht="12.75">
      <c r="A2" s="2"/>
      <c r="B2" s="2"/>
      <c r="C2" s="4"/>
      <c r="D2" s="17"/>
      <c r="F2" s="17"/>
    </row>
    <row r="3" spans="4:6" ht="15">
      <c r="D3" s="3"/>
      <c r="F3" s="3"/>
    </row>
    <row r="4" spans="1:7" ht="12.75">
      <c r="A4" s="2"/>
      <c r="B4" s="2"/>
      <c r="C4" s="4"/>
      <c r="D4" s="15"/>
      <c r="E4" s="15"/>
      <c r="F4" s="15"/>
      <c r="G4" s="15"/>
    </row>
    <row r="5" spans="1:9" ht="18" customHeight="1">
      <c r="A5" s="55" t="s">
        <v>4</v>
      </c>
      <c r="B5" s="55" t="s">
        <v>5</v>
      </c>
      <c r="C5" s="104" t="s">
        <v>167</v>
      </c>
      <c r="D5" s="105" t="s">
        <v>162</v>
      </c>
      <c r="E5" s="105" t="s">
        <v>163</v>
      </c>
      <c r="F5" s="180" t="s">
        <v>164</v>
      </c>
      <c r="G5" s="104" t="s">
        <v>165</v>
      </c>
      <c r="H5" s="106" t="s">
        <v>189</v>
      </c>
      <c r="I5" s="106" t="s">
        <v>194</v>
      </c>
    </row>
    <row r="6" spans="1:9" ht="12.75">
      <c r="A6" s="56"/>
      <c r="B6" s="56"/>
      <c r="C6" s="183" t="s">
        <v>349</v>
      </c>
      <c r="D6" s="756"/>
      <c r="E6" s="757"/>
      <c r="F6" s="758"/>
      <c r="G6" s="183" t="s">
        <v>454</v>
      </c>
      <c r="H6" s="107" t="s">
        <v>188</v>
      </c>
      <c r="I6" s="107" t="s">
        <v>195</v>
      </c>
    </row>
    <row r="7" spans="1:9" ht="12.75">
      <c r="A7" s="62"/>
      <c r="B7" s="62"/>
      <c r="C7" s="63"/>
      <c r="D7" s="63"/>
      <c r="E7" s="63"/>
      <c r="F7" s="63"/>
      <c r="G7" s="63"/>
      <c r="H7" s="65" t="s">
        <v>247</v>
      </c>
      <c r="I7" s="65" t="s">
        <v>247</v>
      </c>
    </row>
    <row r="8" spans="1:9" s="129" customFormat="1" ht="12.75" customHeight="1">
      <c r="A8" s="66">
        <v>1</v>
      </c>
      <c r="B8" s="71" t="s">
        <v>7</v>
      </c>
      <c r="C8" s="71">
        <v>11500</v>
      </c>
      <c r="D8" s="71">
        <v>8330</v>
      </c>
      <c r="E8" s="71">
        <v>6311</v>
      </c>
      <c r="F8" s="71">
        <v>5894</v>
      </c>
      <c r="G8" s="71">
        <v>23638</v>
      </c>
      <c r="H8" s="71">
        <v>83496</v>
      </c>
      <c r="I8" s="71">
        <v>80215</v>
      </c>
    </row>
    <row r="9" spans="1:9" s="129" customFormat="1" ht="12.75" customHeight="1">
      <c r="A9" s="66">
        <v>2</v>
      </c>
      <c r="B9" s="71" t="s">
        <v>8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</row>
    <row r="10" spans="1:9" s="129" customFormat="1" ht="12.75" customHeight="1">
      <c r="A10" s="66">
        <v>3</v>
      </c>
      <c r="B10" s="71" t="s">
        <v>9</v>
      </c>
      <c r="C10" s="71">
        <v>4000</v>
      </c>
      <c r="D10" s="71">
        <v>2340</v>
      </c>
      <c r="E10" s="71">
        <v>3611</v>
      </c>
      <c r="F10" s="71">
        <v>2758</v>
      </c>
      <c r="G10" s="71">
        <v>10239</v>
      </c>
      <c r="H10" s="71">
        <v>20988</v>
      </c>
      <c r="I10" s="71">
        <v>11272</v>
      </c>
    </row>
    <row r="11" spans="1:9" ht="12.75" customHeight="1">
      <c r="A11" s="62">
        <v>4</v>
      </c>
      <c r="B11" s="63" t="s">
        <v>10</v>
      </c>
      <c r="C11" s="63">
        <v>19000</v>
      </c>
      <c r="D11" s="63">
        <v>21629</v>
      </c>
      <c r="E11" s="63">
        <v>30712</v>
      </c>
      <c r="F11" s="63">
        <v>29909</v>
      </c>
      <c r="G11" s="63">
        <v>101121</v>
      </c>
      <c r="H11" s="63">
        <v>117177</v>
      </c>
      <c r="I11" s="63">
        <v>117177</v>
      </c>
    </row>
    <row r="12" spans="1:9" ht="12.75" customHeight="1">
      <c r="A12" s="62">
        <v>5</v>
      </c>
      <c r="B12" s="63" t="s">
        <v>11</v>
      </c>
      <c r="C12" s="63">
        <v>6650</v>
      </c>
      <c r="D12" s="63">
        <v>3687</v>
      </c>
      <c r="E12" s="63">
        <v>2794</v>
      </c>
      <c r="F12" s="63">
        <v>2638</v>
      </c>
      <c r="G12" s="63">
        <v>11038</v>
      </c>
      <c r="H12" s="63">
        <v>19493</v>
      </c>
      <c r="I12" s="63">
        <v>11667</v>
      </c>
    </row>
    <row r="13" spans="1:9" ht="12.75" customHeight="1">
      <c r="A13" s="62">
        <v>6</v>
      </c>
      <c r="B13" s="63" t="s">
        <v>12</v>
      </c>
      <c r="C13" s="63">
        <v>1100</v>
      </c>
      <c r="D13" s="63">
        <v>1175</v>
      </c>
      <c r="E13" s="63">
        <v>1498</v>
      </c>
      <c r="F13" s="63">
        <v>1221</v>
      </c>
      <c r="G13" s="63">
        <v>1861</v>
      </c>
      <c r="H13" s="63">
        <v>2614</v>
      </c>
      <c r="I13" s="63">
        <v>2614</v>
      </c>
    </row>
    <row r="14" spans="1:9" ht="12.75" customHeight="1">
      <c r="A14" s="62">
        <v>7</v>
      </c>
      <c r="B14" s="63" t="s">
        <v>13</v>
      </c>
      <c r="C14" s="63">
        <v>24100</v>
      </c>
      <c r="D14" s="63">
        <v>18233</v>
      </c>
      <c r="E14" s="63">
        <v>13049</v>
      </c>
      <c r="F14" s="63">
        <v>12092</v>
      </c>
      <c r="G14" s="63">
        <v>54557</v>
      </c>
      <c r="H14" s="63">
        <v>118953</v>
      </c>
      <c r="I14" s="63">
        <v>101000</v>
      </c>
    </row>
    <row r="15" spans="1:9" ht="12.75" customHeight="1">
      <c r="A15" s="62">
        <v>8</v>
      </c>
      <c r="B15" s="63" t="s">
        <v>159</v>
      </c>
      <c r="C15" s="63">
        <v>0</v>
      </c>
      <c r="D15" s="63">
        <v>24</v>
      </c>
      <c r="E15" s="63">
        <v>28</v>
      </c>
      <c r="F15" s="63">
        <v>23</v>
      </c>
      <c r="G15" s="63">
        <v>23</v>
      </c>
      <c r="H15" s="63">
        <v>24</v>
      </c>
      <c r="I15" s="63">
        <v>0</v>
      </c>
    </row>
    <row r="16" spans="1:9" ht="12.75" customHeight="1">
      <c r="A16" s="62">
        <v>9</v>
      </c>
      <c r="B16" s="63" t="s">
        <v>14</v>
      </c>
      <c r="C16" s="63">
        <v>500</v>
      </c>
      <c r="D16" s="63">
        <v>482</v>
      </c>
      <c r="E16" s="63">
        <v>705</v>
      </c>
      <c r="F16" s="63">
        <v>705</v>
      </c>
      <c r="G16" s="63">
        <v>1815</v>
      </c>
      <c r="H16" s="63">
        <v>2291</v>
      </c>
      <c r="I16" s="63">
        <v>2291</v>
      </c>
    </row>
    <row r="17" spans="1:9" ht="12.75" customHeight="1">
      <c r="A17" s="62">
        <v>10</v>
      </c>
      <c r="B17" s="63" t="s">
        <v>15</v>
      </c>
      <c r="C17" s="63">
        <v>300</v>
      </c>
      <c r="D17" s="63">
        <v>248</v>
      </c>
      <c r="E17" s="63">
        <v>367</v>
      </c>
      <c r="F17" s="63">
        <v>278</v>
      </c>
      <c r="G17" s="63">
        <v>312</v>
      </c>
      <c r="H17" s="63">
        <v>842</v>
      </c>
      <c r="I17" s="63">
        <v>842</v>
      </c>
    </row>
    <row r="18" spans="1:9" ht="12.75" customHeight="1">
      <c r="A18" s="62">
        <v>11</v>
      </c>
      <c r="B18" s="63" t="s">
        <v>16</v>
      </c>
      <c r="C18" s="63">
        <v>0</v>
      </c>
      <c r="D18" s="63">
        <v>11</v>
      </c>
      <c r="E18" s="63">
        <v>2</v>
      </c>
      <c r="F18" s="63">
        <v>2</v>
      </c>
      <c r="G18" s="63">
        <v>3</v>
      </c>
      <c r="H18" s="63">
        <v>37</v>
      </c>
      <c r="I18" s="63">
        <v>0</v>
      </c>
    </row>
    <row r="19" spans="1:9" ht="12.75" customHeight="1">
      <c r="A19" s="62">
        <v>12</v>
      </c>
      <c r="B19" s="63" t="s">
        <v>17</v>
      </c>
      <c r="C19" s="63">
        <v>1200</v>
      </c>
      <c r="D19" s="63">
        <v>697</v>
      </c>
      <c r="E19" s="63">
        <v>996</v>
      </c>
      <c r="F19" s="63">
        <v>775</v>
      </c>
      <c r="G19" s="63">
        <v>2783</v>
      </c>
      <c r="H19" s="63">
        <v>3585</v>
      </c>
      <c r="I19" s="63">
        <v>3025</v>
      </c>
    </row>
    <row r="20" spans="1:9" ht="12.75" customHeight="1">
      <c r="A20" s="62">
        <v>13</v>
      </c>
      <c r="B20" s="63" t="s">
        <v>161</v>
      </c>
      <c r="C20" s="63">
        <v>1877</v>
      </c>
      <c r="D20" s="63">
        <v>215</v>
      </c>
      <c r="E20" s="63">
        <v>221</v>
      </c>
      <c r="F20" s="63">
        <v>221</v>
      </c>
      <c r="G20" s="63">
        <v>1877</v>
      </c>
      <c r="H20" s="63">
        <v>2279</v>
      </c>
      <c r="I20" s="63">
        <v>419</v>
      </c>
    </row>
    <row r="21" spans="1:9" ht="12.75" customHeight="1">
      <c r="A21" s="62">
        <v>14</v>
      </c>
      <c r="B21" s="63" t="s">
        <v>76</v>
      </c>
      <c r="C21" s="63">
        <v>11100</v>
      </c>
      <c r="D21" s="63">
        <v>7627</v>
      </c>
      <c r="E21" s="63">
        <v>9329</v>
      </c>
      <c r="F21" s="63">
        <v>9329</v>
      </c>
      <c r="G21" s="63">
        <v>30842</v>
      </c>
      <c r="H21" s="63">
        <v>68586</v>
      </c>
      <c r="I21" s="63">
        <v>64254</v>
      </c>
    </row>
    <row r="22" spans="1:9" ht="12.75" customHeight="1">
      <c r="A22" s="62">
        <v>15</v>
      </c>
      <c r="B22" s="63" t="s">
        <v>103</v>
      </c>
      <c r="C22" s="63">
        <v>0</v>
      </c>
      <c r="D22" s="63">
        <v>928</v>
      </c>
      <c r="E22" s="63">
        <v>269</v>
      </c>
      <c r="F22" s="63">
        <v>345</v>
      </c>
      <c r="G22" s="63">
        <v>489</v>
      </c>
      <c r="H22" s="63">
        <v>2671</v>
      </c>
      <c r="I22" s="63">
        <v>488</v>
      </c>
    </row>
    <row r="23" spans="1:9" ht="12.75" customHeight="1">
      <c r="A23" s="62">
        <v>16</v>
      </c>
      <c r="B23" s="63" t="s">
        <v>20</v>
      </c>
      <c r="C23" s="63">
        <v>7500</v>
      </c>
      <c r="D23" s="63">
        <v>7687</v>
      </c>
      <c r="E23" s="63">
        <v>8181</v>
      </c>
      <c r="F23" s="63">
        <v>6025</v>
      </c>
      <c r="G23" s="63">
        <v>19777</v>
      </c>
      <c r="H23" s="63">
        <v>48005</v>
      </c>
      <c r="I23" s="63">
        <v>27131</v>
      </c>
    </row>
    <row r="24" spans="1:9" ht="12.75" customHeight="1">
      <c r="A24" s="62">
        <v>17</v>
      </c>
      <c r="B24" s="63" t="s">
        <v>21</v>
      </c>
      <c r="C24" s="63">
        <v>9600</v>
      </c>
      <c r="D24" s="63">
        <v>4512</v>
      </c>
      <c r="E24" s="63">
        <v>7373</v>
      </c>
      <c r="F24" s="63">
        <v>3732</v>
      </c>
      <c r="G24" s="63">
        <v>22804</v>
      </c>
      <c r="H24" s="63">
        <v>32049</v>
      </c>
      <c r="I24" s="63">
        <v>32049</v>
      </c>
    </row>
    <row r="25" spans="1:9" ht="12.75" customHeight="1">
      <c r="A25" s="62">
        <v>18</v>
      </c>
      <c r="B25" s="63" t="s">
        <v>19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1:9" ht="12.75" customHeight="1">
      <c r="A26" s="62">
        <v>19</v>
      </c>
      <c r="B26" s="63" t="s">
        <v>123</v>
      </c>
      <c r="C26" s="63">
        <v>10</v>
      </c>
      <c r="D26" s="63">
        <v>20</v>
      </c>
      <c r="E26" s="63">
        <v>15</v>
      </c>
      <c r="F26" s="63">
        <v>20</v>
      </c>
      <c r="G26" s="63">
        <v>13</v>
      </c>
      <c r="H26" s="63">
        <v>37</v>
      </c>
      <c r="I26" s="63">
        <v>30</v>
      </c>
    </row>
    <row r="27" spans="1:9" s="206" customFormat="1" ht="12.75" customHeight="1">
      <c r="A27" s="204"/>
      <c r="B27" s="154" t="s">
        <v>221</v>
      </c>
      <c r="C27" s="154">
        <f aca="true" t="shared" si="0" ref="C27:I27">SUM(C8:C26)</f>
        <v>98437</v>
      </c>
      <c r="D27" s="154">
        <f>SUM(D8:D26)</f>
        <v>77845</v>
      </c>
      <c r="E27" s="154">
        <f t="shared" si="0"/>
        <v>85461</v>
      </c>
      <c r="F27" s="154">
        <f t="shared" si="0"/>
        <v>75967</v>
      </c>
      <c r="G27" s="154">
        <f t="shared" si="0"/>
        <v>283192</v>
      </c>
      <c r="H27" s="154">
        <f t="shared" si="0"/>
        <v>523127</v>
      </c>
      <c r="I27" s="154">
        <f t="shared" si="0"/>
        <v>454474</v>
      </c>
    </row>
    <row r="28" spans="1:9" ht="12.75" customHeight="1">
      <c r="A28" s="62">
        <v>20</v>
      </c>
      <c r="B28" s="63" t="s">
        <v>23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9" ht="12.75" customHeight="1">
      <c r="A29" s="62">
        <v>21</v>
      </c>
      <c r="B29" s="63" t="s">
        <v>256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9" ht="12.75" customHeight="1">
      <c r="A30" s="62">
        <v>22</v>
      </c>
      <c r="B30" s="63" t="s">
        <v>166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</row>
    <row r="31" spans="1:9" ht="12.75" customHeight="1">
      <c r="A31" s="62">
        <v>23</v>
      </c>
      <c r="B31" s="63" t="s">
        <v>24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</row>
    <row r="32" spans="1:9" ht="12.75" customHeight="1">
      <c r="A32" s="62">
        <v>24</v>
      </c>
      <c r="B32" s="63" t="s">
        <v>22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</row>
    <row r="33" spans="1:9" ht="12.75" customHeight="1">
      <c r="A33" s="62">
        <v>25</v>
      </c>
      <c r="B33" s="63" t="s">
        <v>139</v>
      </c>
      <c r="C33" s="63">
        <v>110</v>
      </c>
      <c r="D33" s="63">
        <v>8</v>
      </c>
      <c r="E33" s="63">
        <v>3</v>
      </c>
      <c r="F33" s="63">
        <v>3</v>
      </c>
      <c r="G33" s="63">
        <v>82</v>
      </c>
      <c r="H33" s="63">
        <v>158</v>
      </c>
      <c r="I33" s="63">
        <v>1</v>
      </c>
    </row>
    <row r="34" spans="1:9" ht="12.75" customHeight="1">
      <c r="A34" s="62">
        <v>26</v>
      </c>
      <c r="B34" s="63" t="s">
        <v>18</v>
      </c>
      <c r="C34" s="63">
        <v>72000</v>
      </c>
      <c r="D34" s="63">
        <v>32933</v>
      </c>
      <c r="E34" s="63">
        <v>42778</v>
      </c>
      <c r="F34" s="63">
        <v>34260</v>
      </c>
      <c r="G34" s="63">
        <v>160686</v>
      </c>
      <c r="H34" s="63">
        <v>301375</v>
      </c>
      <c r="I34" s="63">
        <v>197084</v>
      </c>
    </row>
    <row r="35" spans="1:9" ht="12.75" customHeight="1">
      <c r="A35" s="62">
        <v>27</v>
      </c>
      <c r="B35" s="63" t="s">
        <v>102</v>
      </c>
      <c r="C35" s="63">
        <v>57900</v>
      </c>
      <c r="D35" s="63">
        <v>23195</v>
      </c>
      <c r="E35" s="63">
        <v>19900</v>
      </c>
      <c r="F35" s="63">
        <v>25540</v>
      </c>
      <c r="G35" s="63">
        <v>89000</v>
      </c>
      <c r="H35" s="63">
        <v>239356</v>
      </c>
      <c r="I35" s="63">
        <v>234257</v>
      </c>
    </row>
    <row r="36" spans="1:9" s="206" customFormat="1" ht="12.75" customHeight="1">
      <c r="A36" s="204"/>
      <c r="B36" s="154" t="s">
        <v>223</v>
      </c>
      <c r="C36" s="154">
        <f aca="true" t="shared" si="1" ref="C36:I36">SUM(C28:C35)</f>
        <v>130010</v>
      </c>
      <c r="D36" s="154">
        <f>SUM(D28:D35)</f>
        <v>56136</v>
      </c>
      <c r="E36" s="154">
        <f t="shared" si="1"/>
        <v>62681</v>
      </c>
      <c r="F36" s="154">
        <f t="shared" si="1"/>
        <v>59803</v>
      </c>
      <c r="G36" s="154">
        <f t="shared" si="1"/>
        <v>249768</v>
      </c>
      <c r="H36" s="154">
        <f t="shared" si="1"/>
        <v>540889</v>
      </c>
      <c r="I36" s="154">
        <f t="shared" si="1"/>
        <v>431342</v>
      </c>
    </row>
    <row r="37" spans="1:9" ht="12.75" customHeight="1">
      <c r="A37" s="62">
        <v>28</v>
      </c>
      <c r="B37" s="63" t="s">
        <v>160</v>
      </c>
      <c r="C37" s="63">
        <v>194</v>
      </c>
      <c r="D37" s="63">
        <v>128</v>
      </c>
      <c r="E37" s="63">
        <v>178</v>
      </c>
      <c r="F37" s="63">
        <v>129</v>
      </c>
      <c r="G37" s="63">
        <v>354</v>
      </c>
      <c r="H37" s="63">
        <v>431</v>
      </c>
      <c r="I37" s="63">
        <v>401</v>
      </c>
    </row>
    <row r="38" spans="1:9" ht="12.75" customHeight="1">
      <c r="A38" s="62">
        <v>29</v>
      </c>
      <c r="B38" s="63" t="s">
        <v>262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1:9" ht="12.75" customHeight="1">
      <c r="A39" s="66">
        <v>30</v>
      </c>
      <c r="B39" s="63" t="s">
        <v>227</v>
      </c>
      <c r="C39" s="63">
        <v>0</v>
      </c>
      <c r="D39" s="63">
        <v>120</v>
      </c>
      <c r="E39" s="63">
        <v>233</v>
      </c>
      <c r="F39" s="63">
        <v>233</v>
      </c>
      <c r="G39" s="63">
        <v>190</v>
      </c>
      <c r="H39" s="63">
        <v>120</v>
      </c>
      <c r="I39" s="63">
        <v>0</v>
      </c>
    </row>
    <row r="40" spans="1:9" ht="12.75" customHeight="1">
      <c r="A40" s="62">
        <v>31</v>
      </c>
      <c r="B40" s="63" t="s">
        <v>214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</row>
    <row r="41" spans="1:9" ht="12.75" customHeight="1">
      <c r="A41" s="66">
        <v>32</v>
      </c>
      <c r="B41" s="63" t="s">
        <v>231</v>
      </c>
      <c r="C41" s="63">
        <v>0</v>
      </c>
      <c r="D41" s="63">
        <v>0</v>
      </c>
      <c r="E41" s="63">
        <v>0</v>
      </c>
      <c r="F41" s="63">
        <v>9</v>
      </c>
      <c r="G41" s="63">
        <v>9</v>
      </c>
      <c r="H41" s="63">
        <v>53</v>
      </c>
      <c r="I41" s="63">
        <v>0</v>
      </c>
    </row>
    <row r="42" spans="1:9" ht="12.75" customHeight="1">
      <c r="A42" s="62">
        <v>33</v>
      </c>
      <c r="B42" s="63" t="s">
        <v>215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</row>
    <row r="43" spans="1:9" ht="12.75" customHeight="1">
      <c r="A43" s="66">
        <v>34</v>
      </c>
      <c r="B43" s="63" t="s">
        <v>216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</row>
    <row r="44" spans="1:9" ht="12.75" customHeight="1">
      <c r="A44" s="136">
        <v>35</v>
      </c>
      <c r="B44" s="139" t="s">
        <v>358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</row>
    <row r="45" spans="1:9" ht="12.75" customHeight="1">
      <c r="A45" s="62">
        <v>36</v>
      </c>
      <c r="B45" s="63" t="s">
        <v>234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</row>
    <row r="46" spans="1:9" ht="12.75" customHeight="1">
      <c r="A46" s="62">
        <v>37</v>
      </c>
      <c r="B46" s="63" t="s">
        <v>246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</row>
    <row r="47" spans="1:9" ht="12.75" customHeight="1">
      <c r="A47" s="66">
        <v>38</v>
      </c>
      <c r="B47" s="63" t="s">
        <v>25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</row>
    <row r="48" spans="1:9" ht="12.75" customHeight="1">
      <c r="A48" s="62">
        <v>39</v>
      </c>
      <c r="B48" s="63" t="s">
        <v>220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</row>
    <row r="49" spans="1:9" ht="12.75" customHeight="1">
      <c r="A49" s="62">
        <v>40</v>
      </c>
      <c r="B49" s="63" t="s">
        <v>359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</row>
    <row r="50" spans="1:9" ht="12.75" customHeight="1">
      <c r="A50" s="66">
        <v>41</v>
      </c>
      <c r="B50" s="71" t="s">
        <v>447</v>
      </c>
      <c r="C50" s="63">
        <v>0</v>
      </c>
      <c r="D50" s="63">
        <v>96</v>
      </c>
      <c r="E50" s="63">
        <v>321</v>
      </c>
      <c r="F50" s="63">
        <v>296</v>
      </c>
      <c r="G50" s="63">
        <v>452</v>
      </c>
      <c r="H50" s="63">
        <v>234</v>
      </c>
      <c r="I50" s="63">
        <v>234</v>
      </c>
    </row>
    <row r="51" spans="1:9" s="206" customFormat="1" ht="13.5" customHeight="1">
      <c r="A51" s="204"/>
      <c r="B51" s="154" t="s">
        <v>222</v>
      </c>
      <c r="C51" s="154">
        <f aca="true" t="shared" si="2" ref="C51:I51">SUM(C37:C50)</f>
        <v>194</v>
      </c>
      <c r="D51" s="154">
        <f t="shared" si="2"/>
        <v>344</v>
      </c>
      <c r="E51" s="154">
        <f t="shared" si="2"/>
        <v>732</v>
      </c>
      <c r="F51" s="154">
        <f t="shared" si="2"/>
        <v>667</v>
      </c>
      <c r="G51" s="154">
        <f t="shared" si="2"/>
        <v>1005</v>
      </c>
      <c r="H51" s="154">
        <f t="shared" si="2"/>
        <v>838</v>
      </c>
      <c r="I51" s="154">
        <f t="shared" si="2"/>
        <v>635</v>
      </c>
    </row>
    <row r="52" spans="1:9" s="206" customFormat="1" ht="15" customHeight="1">
      <c r="A52" s="204"/>
      <c r="B52" s="110" t="s">
        <v>121</v>
      </c>
      <c r="C52" s="154">
        <f aca="true" t="shared" si="3" ref="C52:I52">C27+C36+C51</f>
        <v>228641</v>
      </c>
      <c r="D52" s="154">
        <f t="shared" si="3"/>
        <v>134325</v>
      </c>
      <c r="E52" s="154">
        <f t="shared" si="3"/>
        <v>148874</v>
      </c>
      <c r="F52" s="154">
        <f t="shared" si="3"/>
        <v>136437</v>
      </c>
      <c r="G52" s="154">
        <f t="shared" si="3"/>
        <v>533965</v>
      </c>
      <c r="H52" s="154">
        <f t="shared" si="3"/>
        <v>1064854</v>
      </c>
      <c r="I52" s="154">
        <f t="shared" si="3"/>
        <v>886451</v>
      </c>
    </row>
    <row r="53" spans="1:9" ht="12.75" customHeight="1">
      <c r="A53" s="36"/>
      <c r="B53" s="31"/>
      <c r="C53" s="80"/>
      <c r="D53" s="80"/>
      <c r="E53" s="80"/>
      <c r="F53" s="80"/>
      <c r="G53" s="80"/>
      <c r="H53" s="101"/>
      <c r="I53" s="101"/>
    </row>
    <row r="54" spans="1:9" ht="12.75" customHeight="1">
      <c r="A54" s="36"/>
      <c r="B54" s="31"/>
      <c r="C54" s="80"/>
      <c r="D54" s="80"/>
      <c r="E54" s="80"/>
      <c r="F54" s="80"/>
      <c r="G54" s="80"/>
      <c r="H54" s="101"/>
      <c r="I54" s="101"/>
    </row>
    <row r="55" spans="1:9" ht="12.75" customHeight="1">
      <c r="A55" s="36"/>
      <c r="B55" s="36"/>
      <c r="C55" s="101"/>
      <c r="D55" s="101"/>
      <c r="E55" s="101"/>
      <c r="F55" s="101"/>
      <c r="G55" s="101"/>
      <c r="H55" s="101"/>
      <c r="I55" s="101"/>
    </row>
    <row r="56" spans="1:9" ht="18" customHeight="1">
      <c r="A56" s="31" t="s">
        <v>4</v>
      </c>
      <c r="B56" s="31" t="s">
        <v>5</v>
      </c>
      <c r="C56" s="108" t="s">
        <v>167</v>
      </c>
      <c r="D56" s="108" t="s">
        <v>162</v>
      </c>
      <c r="E56" s="108" t="s">
        <v>163</v>
      </c>
      <c r="F56" s="108" t="s">
        <v>164</v>
      </c>
      <c r="G56" s="108" t="s">
        <v>165</v>
      </c>
      <c r="H56" s="80" t="s">
        <v>189</v>
      </c>
      <c r="I56" s="80" t="s">
        <v>194</v>
      </c>
    </row>
    <row r="57" spans="1:9" ht="19.5" customHeight="1">
      <c r="A57" s="55" t="s">
        <v>4</v>
      </c>
      <c r="B57" s="55" t="s">
        <v>5</v>
      </c>
      <c r="C57" s="104" t="s">
        <v>167</v>
      </c>
      <c r="D57" s="105" t="s">
        <v>162</v>
      </c>
      <c r="E57" s="105" t="s">
        <v>163</v>
      </c>
      <c r="F57" s="180" t="s">
        <v>164</v>
      </c>
      <c r="G57" s="104" t="s">
        <v>165</v>
      </c>
      <c r="H57" s="106" t="s">
        <v>189</v>
      </c>
      <c r="I57" s="106" t="s">
        <v>194</v>
      </c>
    </row>
    <row r="58" spans="1:9" ht="12.75">
      <c r="A58" s="56"/>
      <c r="B58" s="56"/>
      <c r="C58" s="183" t="s">
        <v>349</v>
      </c>
      <c r="D58" s="756"/>
      <c r="E58" s="757"/>
      <c r="F58" s="758"/>
      <c r="G58" s="183" t="s">
        <v>454</v>
      </c>
      <c r="H58" s="107" t="s">
        <v>188</v>
      </c>
      <c r="I58" s="107" t="s">
        <v>195</v>
      </c>
    </row>
    <row r="59" spans="1:9" ht="12.75">
      <c r="A59" s="62"/>
      <c r="B59" s="62"/>
      <c r="C59" s="63"/>
      <c r="D59" s="63"/>
      <c r="E59" s="63"/>
      <c r="F59" s="63"/>
      <c r="G59" s="63"/>
      <c r="H59" s="65" t="s">
        <v>247</v>
      </c>
      <c r="I59" s="65" t="s">
        <v>247</v>
      </c>
    </row>
    <row r="60" spans="1:9" ht="15.75" customHeight="1">
      <c r="A60" s="62">
        <v>42</v>
      </c>
      <c r="B60" s="63" t="s">
        <v>263</v>
      </c>
      <c r="C60" s="63">
        <v>18000</v>
      </c>
      <c r="D60" s="63">
        <v>310</v>
      </c>
      <c r="E60" s="63">
        <v>4511</v>
      </c>
      <c r="F60" s="63">
        <v>4511</v>
      </c>
      <c r="G60" s="63">
        <v>6268</v>
      </c>
      <c r="H60" s="63">
        <v>13650</v>
      </c>
      <c r="I60" s="63">
        <v>13515</v>
      </c>
    </row>
    <row r="61" spans="1:9" ht="15.75" customHeight="1">
      <c r="A61" s="62">
        <v>43</v>
      </c>
      <c r="B61" s="71" t="s">
        <v>77</v>
      </c>
      <c r="C61" s="63">
        <v>10000</v>
      </c>
      <c r="D61" s="63">
        <v>5519</v>
      </c>
      <c r="E61" s="63">
        <v>1194</v>
      </c>
      <c r="F61" s="63">
        <v>1194</v>
      </c>
      <c r="G61" s="63">
        <v>4267</v>
      </c>
      <c r="H61" s="63">
        <v>28206</v>
      </c>
      <c r="I61" s="63">
        <v>15089</v>
      </c>
    </row>
    <row r="62" spans="1:9" ht="15.75" customHeight="1">
      <c r="A62" s="62">
        <v>44</v>
      </c>
      <c r="B62" s="71" t="s">
        <v>264</v>
      </c>
      <c r="C62" s="63">
        <v>25000</v>
      </c>
      <c r="D62" s="63">
        <v>16685</v>
      </c>
      <c r="E62" s="63">
        <v>9648</v>
      </c>
      <c r="F62" s="63">
        <v>10223</v>
      </c>
      <c r="G62" s="63">
        <v>32969</v>
      </c>
      <c r="H62" s="63">
        <v>134553</v>
      </c>
      <c r="I62" s="63">
        <v>122831</v>
      </c>
    </row>
    <row r="63" spans="1:9" ht="15.75" customHeight="1">
      <c r="A63" s="62">
        <v>45</v>
      </c>
      <c r="B63" s="63" t="s">
        <v>29</v>
      </c>
      <c r="C63" s="63">
        <v>2400</v>
      </c>
      <c r="D63" s="63">
        <v>398</v>
      </c>
      <c r="E63" s="63">
        <v>1558</v>
      </c>
      <c r="F63" s="63">
        <v>1558</v>
      </c>
      <c r="G63" s="63">
        <v>3951</v>
      </c>
      <c r="H63" s="63">
        <v>9032</v>
      </c>
      <c r="I63" s="63">
        <v>8120</v>
      </c>
    </row>
    <row r="64" spans="1:9" ht="15.75" customHeight="1">
      <c r="A64" s="62">
        <v>46</v>
      </c>
      <c r="B64" s="71" t="s">
        <v>230</v>
      </c>
      <c r="C64" s="63">
        <v>10400</v>
      </c>
      <c r="D64" s="63">
        <v>5311</v>
      </c>
      <c r="E64" s="63">
        <v>4685</v>
      </c>
      <c r="F64" s="63">
        <v>4557</v>
      </c>
      <c r="G64" s="63">
        <v>31434</v>
      </c>
      <c r="H64" s="63">
        <v>71411</v>
      </c>
      <c r="I64" s="63">
        <v>67866</v>
      </c>
    </row>
    <row r="65" spans="1:9" ht="15.75" customHeight="1">
      <c r="A65" s="62">
        <v>47</v>
      </c>
      <c r="B65" s="71" t="s">
        <v>30</v>
      </c>
      <c r="C65" s="63">
        <v>4000</v>
      </c>
      <c r="D65" s="63">
        <v>1905</v>
      </c>
      <c r="E65" s="63">
        <v>894</v>
      </c>
      <c r="F65" s="63">
        <v>4098</v>
      </c>
      <c r="G65" s="63">
        <v>4877</v>
      </c>
      <c r="H65" s="63">
        <v>13861</v>
      </c>
      <c r="I65" s="63">
        <v>13861</v>
      </c>
    </row>
    <row r="66" spans="1:9" ht="15.75" customHeight="1">
      <c r="A66" s="62">
        <v>48</v>
      </c>
      <c r="B66" s="71" t="s">
        <v>28</v>
      </c>
      <c r="C66" s="63">
        <v>2000</v>
      </c>
      <c r="D66" s="63">
        <v>820</v>
      </c>
      <c r="E66" s="63">
        <v>465</v>
      </c>
      <c r="F66" s="63">
        <v>465</v>
      </c>
      <c r="G66" s="63">
        <v>1380</v>
      </c>
      <c r="H66" s="63">
        <v>7488</v>
      </c>
      <c r="I66" s="63">
        <v>3207</v>
      </c>
    </row>
    <row r="67" spans="1:9" ht="15.75" customHeight="1">
      <c r="A67" s="62">
        <v>49</v>
      </c>
      <c r="B67" s="71" t="s">
        <v>265</v>
      </c>
      <c r="C67" s="63">
        <v>28000</v>
      </c>
      <c r="D67" s="63">
        <v>9885</v>
      </c>
      <c r="E67" s="63">
        <v>10251</v>
      </c>
      <c r="F67" s="63">
        <v>6834</v>
      </c>
      <c r="G67" s="63">
        <v>31339</v>
      </c>
      <c r="H67" s="63">
        <v>88699</v>
      </c>
      <c r="I67" s="63">
        <v>60814</v>
      </c>
    </row>
    <row r="68" spans="1:9" ht="15.75" customHeight="1">
      <c r="A68" s="62">
        <v>50</v>
      </c>
      <c r="B68" s="71" t="s">
        <v>26</v>
      </c>
      <c r="C68" s="63">
        <v>4000</v>
      </c>
      <c r="D68" s="63">
        <v>3005</v>
      </c>
      <c r="E68" s="63">
        <v>1429</v>
      </c>
      <c r="F68" s="63">
        <v>3495</v>
      </c>
      <c r="G68" s="63">
        <v>4818</v>
      </c>
      <c r="H68" s="63">
        <v>20173</v>
      </c>
      <c r="I68" s="63">
        <v>16650</v>
      </c>
    </row>
    <row r="69" spans="1:9" ht="15.75" customHeight="1">
      <c r="A69" s="62">
        <v>51</v>
      </c>
      <c r="B69" s="71" t="s">
        <v>27</v>
      </c>
      <c r="C69" s="63">
        <v>1500</v>
      </c>
      <c r="D69" s="63">
        <v>629</v>
      </c>
      <c r="E69" s="63">
        <v>509</v>
      </c>
      <c r="F69" s="63">
        <v>3937</v>
      </c>
      <c r="G69" s="63">
        <v>4500</v>
      </c>
      <c r="H69" s="63">
        <v>6433</v>
      </c>
      <c r="I69" s="63">
        <v>3990</v>
      </c>
    </row>
    <row r="70" spans="1:9" s="206" customFormat="1" ht="15.75" customHeight="1">
      <c r="A70" s="62"/>
      <c r="B70" s="110" t="s">
        <v>121</v>
      </c>
      <c r="C70" s="154">
        <f aca="true" t="shared" si="4" ref="C70:I70">SUM(C60:C69)</f>
        <v>105300</v>
      </c>
      <c r="D70" s="154">
        <f t="shared" si="4"/>
        <v>44467</v>
      </c>
      <c r="E70" s="154">
        <f t="shared" si="4"/>
        <v>35144</v>
      </c>
      <c r="F70" s="154">
        <f t="shared" si="4"/>
        <v>40872</v>
      </c>
      <c r="G70" s="154">
        <f t="shared" si="4"/>
        <v>125803</v>
      </c>
      <c r="H70" s="154">
        <f t="shared" si="4"/>
        <v>393506</v>
      </c>
      <c r="I70" s="154">
        <f t="shared" si="4"/>
        <v>325943</v>
      </c>
    </row>
    <row r="71" spans="1:9" ht="15.75" customHeight="1">
      <c r="A71" s="62"/>
      <c r="B71" t="s">
        <v>33</v>
      </c>
      <c r="C71" s="63"/>
      <c r="D71" s="63"/>
      <c r="E71" s="63"/>
      <c r="F71" s="63"/>
      <c r="G71" s="63"/>
      <c r="H71" s="109"/>
      <c r="I71" s="63"/>
    </row>
    <row r="72" spans="1:9" ht="15.75" customHeight="1">
      <c r="A72" s="62">
        <v>52</v>
      </c>
      <c r="B72" s="63" t="s">
        <v>31</v>
      </c>
      <c r="C72" s="63">
        <v>400000</v>
      </c>
      <c r="D72" s="63">
        <v>139867</v>
      </c>
      <c r="E72" s="63">
        <v>95406</v>
      </c>
      <c r="F72" s="63">
        <v>294866</v>
      </c>
      <c r="G72" s="63">
        <v>354670</v>
      </c>
      <c r="H72" s="63">
        <v>2959847</v>
      </c>
      <c r="I72" s="63">
        <v>864886</v>
      </c>
    </row>
    <row r="73" spans="1:9" ht="15.75" customHeight="1">
      <c r="A73" s="62">
        <v>53</v>
      </c>
      <c r="B73" s="63" t="s">
        <v>129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</row>
    <row r="74" spans="1:9" s="206" customFormat="1" ht="15.75" customHeight="1">
      <c r="A74" s="204"/>
      <c r="B74" s="110" t="s">
        <v>121</v>
      </c>
      <c r="C74" s="154">
        <f aca="true" t="shared" si="5" ref="C74:I74">SUM(C72:C73)</f>
        <v>400000</v>
      </c>
      <c r="D74" s="154">
        <f t="shared" si="5"/>
        <v>139867</v>
      </c>
      <c r="E74" s="154">
        <f t="shared" si="5"/>
        <v>95406</v>
      </c>
      <c r="F74" s="154">
        <f t="shared" si="5"/>
        <v>294866</v>
      </c>
      <c r="G74" s="154">
        <f t="shared" si="5"/>
        <v>354670</v>
      </c>
      <c r="H74" s="154">
        <f t="shared" si="5"/>
        <v>2959847</v>
      </c>
      <c r="I74" s="154">
        <f t="shared" si="5"/>
        <v>864886</v>
      </c>
    </row>
    <row r="75" spans="1:9" s="206" customFormat="1" ht="15.75" customHeight="1">
      <c r="A75" s="204"/>
      <c r="B75" s="110" t="s">
        <v>32</v>
      </c>
      <c r="C75" s="154">
        <f aca="true" t="shared" si="6" ref="C75:I75">C52+C70+C74</f>
        <v>733941</v>
      </c>
      <c r="D75" s="154">
        <f t="shared" si="6"/>
        <v>318659</v>
      </c>
      <c r="E75" s="154">
        <f t="shared" si="6"/>
        <v>279424</v>
      </c>
      <c r="F75" s="154">
        <f t="shared" si="6"/>
        <v>472175</v>
      </c>
      <c r="G75" s="154">
        <f t="shared" si="6"/>
        <v>1014438</v>
      </c>
      <c r="H75" s="154">
        <f t="shared" si="6"/>
        <v>4418207</v>
      </c>
      <c r="I75" s="154">
        <f t="shared" si="6"/>
        <v>2077280</v>
      </c>
    </row>
    <row r="76" ht="12.75">
      <c r="A76" s="36"/>
    </row>
    <row r="79" ht="12.75">
      <c r="D79" s="6">
        <v>12</v>
      </c>
    </row>
  </sheetData>
  <mergeCells count="2">
    <mergeCell ref="D6:F6"/>
    <mergeCell ref="D58:F58"/>
  </mergeCells>
  <printOptions gridLines="1" horizontalCentered="1"/>
  <pageMargins left="0.75" right="0.75" top="0.42" bottom="0.6" header="0.3" footer="0.41"/>
  <pageSetup blackAndWhite="1" horizontalDpi="300" verticalDpi="300" orientation="landscape" paperSize="9" scale="77" r:id="rId2"/>
  <rowBreaks count="1" manualBreakCount="1">
    <brk id="52" max="8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80"/>
  <sheetViews>
    <sheetView workbookViewId="0" topLeftCell="F1">
      <selection activeCell="J19" sqref="J19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9.28125" style="6" bestFit="1" customWidth="1"/>
    <col min="4" max="4" width="13.28125" style="6" bestFit="1" customWidth="1"/>
    <col min="5" max="5" width="9.421875" style="6" customWidth="1"/>
    <col min="6" max="6" width="9.7109375" style="6" customWidth="1"/>
    <col min="7" max="7" width="9.28125" style="6" bestFit="1" customWidth="1"/>
    <col min="8" max="8" width="9.28125" style="125" bestFit="1" customWidth="1"/>
    <col min="9" max="9" width="10.421875" style="6" customWidth="1"/>
    <col min="10" max="10" width="14.140625" style="6" bestFit="1" customWidth="1"/>
    <col min="11" max="11" width="9.28125" style="6" bestFit="1" customWidth="1"/>
    <col min="12" max="12" width="12.7109375" style="6" bestFit="1" customWidth="1"/>
    <col min="13" max="13" width="9.28125" style="6" bestFit="1" customWidth="1"/>
    <col min="14" max="14" width="12.7109375" style="6" bestFit="1" customWidth="1"/>
  </cols>
  <sheetData>
    <row r="1" ht="16.5" customHeight="1"/>
    <row r="2" spans="1:2" ht="16.5" customHeight="1">
      <c r="A2" s="2"/>
      <c r="B2" s="2"/>
    </row>
    <row r="3" spans="9:10" ht="16.5" customHeight="1">
      <c r="I3" s="4"/>
      <c r="J3" s="4"/>
    </row>
    <row r="4" spans="1:14" ht="12.75">
      <c r="A4" s="96"/>
      <c r="B4" s="96"/>
      <c r="C4" s="759" t="s">
        <v>455</v>
      </c>
      <c r="D4" s="759"/>
      <c r="E4" s="759"/>
      <c r="F4" s="759"/>
      <c r="G4" s="759"/>
      <c r="H4" s="759"/>
      <c r="I4" s="80" t="s">
        <v>83</v>
      </c>
      <c r="J4" s="101"/>
      <c r="K4" s="761"/>
      <c r="L4" s="761"/>
      <c r="M4" s="101"/>
      <c r="N4" s="101"/>
    </row>
    <row r="5" spans="1:14" ht="12.75">
      <c r="A5" s="56"/>
      <c r="B5" s="56"/>
      <c r="C5" s="106" t="s">
        <v>78</v>
      </c>
      <c r="D5" s="65" t="s">
        <v>193</v>
      </c>
      <c r="E5" s="164" t="s">
        <v>85</v>
      </c>
      <c r="F5" s="165"/>
      <c r="G5" s="106" t="s">
        <v>78</v>
      </c>
      <c r="H5" s="325" t="s">
        <v>78</v>
      </c>
      <c r="I5" s="186" t="s">
        <v>86</v>
      </c>
      <c r="J5" s="178"/>
      <c r="K5" s="164" t="s">
        <v>137</v>
      </c>
      <c r="L5" s="165"/>
      <c r="M5" s="762" t="s">
        <v>141</v>
      </c>
      <c r="N5" s="763"/>
    </row>
    <row r="6" spans="1:14" ht="12.75">
      <c r="A6" s="56" t="s">
        <v>4</v>
      </c>
      <c r="B6" s="56" t="s">
        <v>5</v>
      </c>
      <c r="C6" s="107" t="s">
        <v>87</v>
      </c>
      <c r="D6" s="105" t="s">
        <v>54</v>
      </c>
      <c r="E6" s="105" t="s">
        <v>54</v>
      </c>
      <c r="F6" s="105" t="s">
        <v>88</v>
      </c>
      <c r="G6" s="107" t="s">
        <v>80</v>
      </c>
      <c r="H6" s="338" t="s">
        <v>89</v>
      </c>
      <c r="I6" s="181" t="s">
        <v>90</v>
      </c>
      <c r="J6" s="179"/>
      <c r="K6" s="80" t="s">
        <v>138</v>
      </c>
      <c r="L6" s="187"/>
      <c r="M6" s="764" t="s">
        <v>142</v>
      </c>
      <c r="N6" s="765"/>
    </row>
    <row r="7" spans="1:14" ht="12.75">
      <c r="A7" s="59"/>
      <c r="B7" s="59"/>
      <c r="C7" s="123"/>
      <c r="D7" s="65"/>
      <c r="E7" s="65"/>
      <c r="F7" s="65"/>
      <c r="G7" s="123" t="s">
        <v>81</v>
      </c>
      <c r="H7" s="326" t="s">
        <v>91</v>
      </c>
      <c r="I7" s="105" t="s">
        <v>54</v>
      </c>
      <c r="J7" s="105" t="s">
        <v>88</v>
      </c>
      <c r="K7" s="105" t="s">
        <v>54</v>
      </c>
      <c r="L7" s="105" t="s">
        <v>88</v>
      </c>
      <c r="M7" s="105" t="s">
        <v>75</v>
      </c>
      <c r="N7" s="105" t="s">
        <v>61</v>
      </c>
    </row>
    <row r="8" spans="1:14" s="129" customFormat="1" ht="12.75">
      <c r="A8" s="66">
        <v>1</v>
      </c>
      <c r="B8" s="71" t="s">
        <v>7</v>
      </c>
      <c r="C8" s="71">
        <v>500</v>
      </c>
      <c r="D8" s="71">
        <v>428</v>
      </c>
      <c r="E8" s="71">
        <v>410</v>
      </c>
      <c r="F8" s="71">
        <v>1374</v>
      </c>
      <c r="G8" s="71">
        <v>28</v>
      </c>
      <c r="H8" s="232">
        <f aca="true" t="shared" si="0" ref="H8:H50">C8-D8-G8</f>
        <v>44</v>
      </c>
      <c r="I8" s="71">
        <v>6007</v>
      </c>
      <c r="J8" s="71">
        <v>17811</v>
      </c>
      <c r="K8" s="71">
        <v>816</v>
      </c>
      <c r="L8" s="71">
        <v>987</v>
      </c>
      <c r="M8" s="71">
        <v>626</v>
      </c>
      <c r="N8" s="71">
        <v>748</v>
      </c>
    </row>
    <row r="9" spans="1:14" s="129" customFormat="1" ht="12.75">
      <c r="A9" s="66">
        <v>2</v>
      </c>
      <c r="B9" s="71" t="s">
        <v>8</v>
      </c>
      <c r="C9" s="71">
        <v>26</v>
      </c>
      <c r="D9" s="71">
        <v>19</v>
      </c>
      <c r="E9" s="71">
        <v>19</v>
      </c>
      <c r="F9" s="71">
        <v>63</v>
      </c>
      <c r="G9" s="71">
        <v>7</v>
      </c>
      <c r="H9" s="232">
        <f t="shared" si="0"/>
        <v>0</v>
      </c>
      <c r="I9" s="71">
        <v>188</v>
      </c>
      <c r="J9" s="71">
        <v>304</v>
      </c>
      <c r="K9" s="71">
        <v>29</v>
      </c>
      <c r="L9" s="71">
        <v>30</v>
      </c>
      <c r="M9" s="71">
        <v>41</v>
      </c>
      <c r="N9" s="71">
        <v>64</v>
      </c>
    </row>
    <row r="10" spans="1:14" s="129" customFormat="1" ht="12.75">
      <c r="A10" s="66">
        <v>3</v>
      </c>
      <c r="B10" s="71" t="s">
        <v>9</v>
      </c>
      <c r="C10" s="71">
        <v>502</v>
      </c>
      <c r="D10" s="71">
        <v>419</v>
      </c>
      <c r="E10" s="71">
        <v>419</v>
      </c>
      <c r="F10" s="71">
        <v>1131</v>
      </c>
      <c r="G10" s="71">
        <v>62</v>
      </c>
      <c r="H10" s="232">
        <f t="shared" si="0"/>
        <v>21</v>
      </c>
      <c r="I10" s="71">
        <v>4384</v>
      </c>
      <c r="J10" s="71">
        <v>13670</v>
      </c>
      <c r="K10" s="71">
        <v>1232</v>
      </c>
      <c r="L10" s="71">
        <v>3878</v>
      </c>
      <c r="M10" s="71">
        <v>1677</v>
      </c>
      <c r="N10" s="71">
        <v>5458</v>
      </c>
    </row>
    <row r="11" spans="1:14" ht="12.75">
      <c r="A11" s="62">
        <v>4</v>
      </c>
      <c r="B11" s="63" t="s">
        <v>10</v>
      </c>
      <c r="C11" s="63">
        <v>537</v>
      </c>
      <c r="D11" s="63">
        <v>537</v>
      </c>
      <c r="E11" s="63">
        <v>537</v>
      </c>
      <c r="F11" s="63">
        <v>2962</v>
      </c>
      <c r="G11" s="63">
        <v>0</v>
      </c>
      <c r="H11" s="232">
        <f t="shared" si="0"/>
        <v>0</v>
      </c>
      <c r="I11" s="63">
        <v>8761</v>
      </c>
      <c r="J11" s="63">
        <v>25612</v>
      </c>
      <c r="K11" s="63">
        <v>793</v>
      </c>
      <c r="L11" s="63">
        <v>1891</v>
      </c>
      <c r="M11" s="63">
        <v>1631</v>
      </c>
      <c r="N11" s="63">
        <v>4512</v>
      </c>
    </row>
    <row r="12" spans="1:14" ht="12.75">
      <c r="A12" s="62">
        <v>5</v>
      </c>
      <c r="B12" s="63" t="s">
        <v>11</v>
      </c>
      <c r="C12" s="63">
        <v>270</v>
      </c>
      <c r="D12" s="63">
        <v>241</v>
      </c>
      <c r="E12" s="63">
        <v>241</v>
      </c>
      <c r="F12" s="63">
        <v>845</v>
      </c>
      <c r="G12" s="63">
        <v>0</v>
      </c>
      <c r="H12" s="232">
        <f t="shared" si="0"/>
        <v>29</v>
      </c>
      <c r="I12" s="63">
        <v>2857</v>
      </c>
      <c r="J12" s="63">
        <v>8069</v>
      </c>
      <c r="K12" s="63">
        <v>321</v>
      </c>
      <c r="L12" s="63">
        <v>526</v>
      </c>
      <c r="M12" s="63">
        <v>590</v>
      </c>
      <c r="N12" s="63">
        <v>1773</v>
      </c>
    </row>
    <row r="13" spans="1:14" ht="12.75">
      <c r="A13" s="62">
        <v>6</v>
      </c>
      <c r="B13" s="63" t="s">
        <v>12</v>
      </c>
      <c r="C13" s="63">
        <v>477</v>
      </c>
      <c r="D13" s="63">
        <v>477</v>
      </c>
      <c r="E13" s="63">
        <v>477</v>
      </c>
      <c r="F13" s="63">
        <v>950</v>
      </c>
      <c r="G13" s="63">
        <v>0</v>
      </c>
      <c r="H13" s="232">
        <f t="shared" si="0"/>
        <v>0</v>
      </c>
      <c r="I13" s="63">
        <v>1498</v>
      </c>
      <c r="J13" s="63">
        <v>5302</v>
      </c>
      <c r="K13" s="63">
        <v>51</v>
      </c>
      <c r="L13" s="63">
        <v>115</v>
      </c>
      <c r="M13" s="63">
        <v>0</v>
      </c>
      <c r="N13" s="63">
        <v>0</v>
      </c>
    </row>
    <row r="14" spans="1:14" ht="12.75">
      <c r="A14" s="62">
        <v>7</v>
      </c>
      <c r="B14" s="63" t="s">
        <v>13</v>
      </c>
      <c r="C14" s="63">
        <v>1391</v>
      </c>
      <c r="D14" s="63">
        <v>1160</v>
      </c>
      <c r="E14" s="63">
        <v>786</v>
      </c>
      <c r="F14" s="63">
        <v>2331</v>
      </c>
      <c r="G14" s="63">
        <v>34</v>
      </c>
      <c r="H14" s="232">
        <f t="shared" si="0"/>
        <v>197</v>
      </c>
      <c r="I14" s="63">
        <v>8776</v>
      </c>
      <c r="J14" s="63">
        <v>23534</v>
      </c>
      <c r="K14" s="63">
        <v>1289</v>
      </c>
      <c r="L14" s="63">
        <v>3313</v>
      </c>
      <c r="M14" s="63">
        <v>1018</v>
      </c>
      <c r="N14" s="63">
        <v>2042</v>
      </c>
    </row>
    <row r="15" spans="1:14" ht="12.75">
      <c r="A15" s="62">
        <v>8</v>
      </c>
      <c r="B15" s="63" t="s">
        <v>159</v>
      </c>
      <c r="C15" s="63">
        <v>402</v>
      </c>
      <c r="D15" s="63">
        <v>402</v>
      </c>
      <c r="E15" s="63">
        <v>402</v>
      </c>
      <c r="F15" s="63">
        <v>1248</v>
      </c>
      <c r="G15" s="63">
        <v>0</v>
      </c>
      <c r="H15" s="232">
        <f t="shared" si="0"/>
        <v>0</v>
      </c>
      <c r="I15" s="63">
        <v>402</v>
      </c>
      <c r="J15" s="63">
        <v>1248</v>
      </c>
      <c r="K15" s="63">
        <v>7</v>
      </c>
      <c r="L15" s="63">
        <v>21</v>
      </c>
      <c r="M15" s="63">
        <v>11</v>
      </c>
      <c r="N15" s="63">
        <v>55</v>
      </c>
    </row>
    <row r="16" spans="1:14" ht="12.75">
      <c r="A16" s="62">
        <v>9</v>
      </c>
      <c r="B16" s="63" t="s">
        <v>14</v>
      </c>
      <c r="C16" s="63">
        <v>184</v>
      </c>
      <c r="D16" s="63">
        <v>178</v>
      </c>
      <c r="E16" s="63">
        <v>175</v>
      </c>
      <c r="F16" s="63">
        <v>766</v>
      </c>
      <c r="G16" s="63">
        <v>3</v>
      </c>
      <c r="H16" s="232">
        <f t="shared" si="0"/>
        <v>3</v>
      </c>
      <c r="I16" s="63">
        <v>1578</v>
      </c>
      <c r="J16" s="63">
        <v>6375</v>
      </c>
      <c r="K16" s="63">
        <v>72</v>
      </c>
      <c r="L16" s="63">
        <v>247</v>
      </c>
      <c r="M16" s="63">
        <v>392</v>
      </c>
      <c r="N16" s="63">
        <v>1643</v>
      </c>
    </row>
    <row r="17" spans="1:14" ht="12.75">
      <c r="A17" s="62">
        <v>10</v>
      </c>
      <c r="B17" s="63" t="s">
        <v>15</v>
      </c>
      <c r="C17" s="63">
        <v>45</v>
      </c>
      <c r="D17" s="63">
        <v>43</v>
      </c>
      <c r="E17" s="63">
        <v>39</v>
      </c>
      <c r="F17" s="63">
        <v>195</v>
      </c>
      <c r="G17" s="63">
        <v>2</v>
      </c>
      <c r="H17" s="232">
        <f t="shared" si="0"/>
        <v>0</v>
      </c>
      <c r="I17" s="63">
        <v>421</v>
      </c>
      <c r="J17" s="63">
        <v>1458</v>
      </c>
      <c r="K17" s="63">
        <v>31</v>
      </c>
      <c r="L17" s="63">
        <v>56</v>
      </c>
      <c r="M17" s="63">
        <v>110</v>
      </c>
      <c r="N17" s="63">
        <v>359</v>
      </c>
    </row>
    <row r="18" spans="1:14" ht="12.75">
      <c r="A18" s="62">
        <v>11</v>
      </c>
      <c r="B18" s="63" t="s">
        <v>16</v>
      </c>
      <c r="C18" s="63">
        <v>9</v>
      </c>
      <c r="D18" s="63">
        <v>7</v>
      </c>
      <c r="E18" s="63">
        <v>7</v>
      </c>
      <c r="F18" s="63">
        <v>22</v>
      </c>
      <c r="G18" s="63">
        <v>2</v>
      </c>
      <c r="H18" s="232">
        <f t="shared" si="0"/>
        <v>0</v>
      </c>
      <c r="I18" s="63">
        <v>386</v>
      </c>
      <c r="J18" s="63">
        <v>1018</v>
      </c>
      <c r="K18" s="63">
        <v>102</v>
      </c>
      <c r="L18" s="63">
        <v>302</v>
      </c>
      <c r="M18" s="63">
        <v>37</v>
      </c>
      <c r="N18" s="63">
        <v>96</v>
      </c>
    </row>
    <row r="19" spans="1:15" ht="12.75">
      <c r="A19" s="62">
        <v>12</v>
      </c>
      <c r="B19" s="63" t="s">
        <v>17</v>
      </c>
      <c r="C19" s="63">
        <v>175</v>
      </c>
      <c r="D19" s="63">
        <v>175</v>
      </c>
      <c r="E19" s="63">
        <v>175</v>
      </c>
      <c r="F19" s="63">
        <v>884</v>
      </c>
      <c r="G19" s="63">
        <v>0</v>
      </c>
      <c r="H19" s="232">
        <f t="shared" si="0"/>
        <v>0</v>
      </c>
      <c r="I19" s="63">
        <v>3651</v>
      </c>
      <c r="J19" s="63">
        <v>9116</v>
      </c>
      <c r="K19" s="63">
        <v>332</v>
      </c>
      <c r="L19" s="63">
        <v>652</v>
      </c>
      <c r="M19" s="63">
        <v>217</v>
      </c>
      <c r="N19" s="63">
        <v>427</v>
      </c>
      <c r="O19" s="126"/>
    </row>
    <row r="20" spans="1:14" ht="12.75">
      <c r="A20" s="62">
        <v>13</v>
      </c>
      <c r="B20" s="63" t="s">
        <v>161</v>
      </c>
      <c r="C20" s="63">
        <v>54</v>
      </c>
      <c r="D20" s="63">
        <v>54</v>
      </c>
      <c r="E20" s="63">
        <v>53</v>
      </c>
      <c r="F20" s="63">
        <v>216</v>
      </c>
      <c r="G20" s="63">
        <v>0</v>
      </c>
      <c r="H20" s="232">
        <f t="shared" si="0"/>
        <v>0</v>
      </c>
      <c r="I20" s="63">
        <v>973</v>
      </c>
      <c r="J20" s="63">
        <v>2460</v>
      </c>
      <c r="K20" s="63">
        <v>36</v>
      </c>
      <c r="L20" s="63">
        <v>51</v>
      </c>
      <c r="M20" s="63">
        <v>0</v>
      </c>
      <c r="N20" s="63">
        <v>0</v>
      </c>
    </row>
    <row r="21" spans="1:14" ht="12.75">
      <c r="A21" s="62">
        <v>14</v>
      </c>
      <c r="B21" s="63" t="s">
        <v>76</v>
      </c>
      <c r="C21" s="63">
        <v>914</v>
      </c>
      <c r="D21" s="63">
        <v>914</v>
      </c>
      <c r="E21" s="63">
        <v>932</v>
      </c>
      <c r="F21" s="63">
        <v>4488</v>
      </c>
      <c r="G21" s="63">
        <v>0</v>
      </c>
      <c r="H21" s="232">
        <f t="shared" si="0"/>
        <v>0</v>
      </c>
      <c r="I21" s="63">
        <v>12276</v>
      </c>
      <c r="J21" s="63">
        <v>35056</v>
      </c>
      <c r="K21" s="63">
        <v>0</v>
      </c>
      <c r="L21" s="63">
        <v>0</v>
      </c>
      <c r="M21" s="63">
        <v>0</v>
      </c>
      <c r="N21" s="63">
        <v>0</v>
      </c>
    </row>
    <row r="22" spans="1:14" ht="12.75">
      <c r="A22" s="62">
        <v>15</v>
      </c>
      <c r="B22" s="63" t="s">
        <v>103</v>
      </c>
      <c r="C22" s="63">
        <v>55</v>
      </c>
      <c r="D22" s="63">
        <v>55</v>
      </c>
      <c r="E22" s="63">
        <v>55</v>
      </c>
      <c r="F22" s="63">
        <v>202</v>
      </c>
      <c r="G22" s="63">
        <v>0</v>
      </c>
      <c r="H22" s="232">
        <f t="shared" si="0"/>
        <v>0</v>
      </c>
      <c r="I22" s="63">
        <v>1428</v>
      </c>
      <c r="J22" s="63">
        <v>4635</v>
      </c>
      <c r="K22" s="63">
        <v>119</v>
      </c>
      <c r="L22" s="63">
        <v>282</v>
      </c>
      <c r="M22" s="63">
        <v>241</v>
      </c>
      <c r="N22" s="63">
        <v>868</v>
      </c>
    </row>
    <row r="23" spans="1:14" ht="12.75">
      <c r="A23" s="62">
        <v>16</v>
      </c>
      <c r="B23" s="63" t="s">
        <v>20</v>
      </c>
      <c r="C23" s="63">
        <v>321</v>
      </c>
      <c r="D23" s="63">
        <v>315</v>
      </c>
      <c r="E23" s="63">
        <v>315</v>
      </c>
      <c r="F23" s="63">
        <v>587</v>
      </c>
      <c r="G23" s="63">
        <v>6</v>
      </c>
      <c r="H23" s="232">
        <f t="shared" si="0"/>
        <v>0</v>
      </c>
      <c r="I23" s="63">
        <v>4963</v>
      </c>
      <c r="J23" s="63">
        <v>13127</v>
      </c>
      <c r="K23" s="63">
        <v>313</v>
      </c>
      <c r="L23" s="63">
        <v>557</v>
      </c>
      <c r="M23" s="63">
        <v>321</v>
      </c>
      <c r="N23" s="63">
        <v>2981</v>
      </c>
    </row>
    <row r="24" spans="1:14" ht="12.75">
      <c r="A24" s="62">
        <v>17</v>
      </c>
      <c r="B24" s="63" t="s">
        <v>21</v>
      </c>
      <c r="C24" s="63">
        <v>224</v>
      </c>
      <c r="D24" s="63">
        <v>220</v>
      </c>
      <c r="E24" s="63">
        <v>331</v>
      </c>
      <c r="F24" s="63">
        <v>1092</v>
      </c>
      <c r="G24" s="63">
        <v>4</v>
      </c>
      <c r="H24" s="232">
        <f t="shared" si="0"/>
        <v>0</v>
      </c>
      <c r="I24" s="63">
        <v>5606</v>
      </c>
      <c r="J24" s="63">
        <v>17071</v>
      </c>
      <c r="K24" s="63">
        <v>299</v>
      </c>
      <c r="L24" s="63">
        <v>643</v>
      </c>
      <c r="M24" s="63">
        <v>1504</v>
      </c>
      <c r="N24" s="63">
        <v>4136</v>
      </c>
    </row>
    <row r="25" spans="1:14" ht="12.75">
      <c r="A25" s="62">
        <v>18</v>
      </c>
      <c r="B25" s="63" t="s">
        <v>19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232">
        <f t="shared" si="0"/>
        <v>0</v>
      </c>
      <c r="I25" s="63">
        <v>81</v>
      </c>
      <c r="J25" s="63">
        <v>323</v>
      </c>
      <c r="K25" s="63">
        <v>18</v>
      </c>
      <c r="L25" s="63">
        <v>40</v>
      </c>
      <c r="M25" s="63">
        <v>17</v>
      </c>
      <c r="N25" s="63">
        <v>66</v>
      </c>
    </row>
    <row r="26" spans="1:14" ht="12.75">
      <c r="A26" s="62">
        <v>19</v>
      </c>
      <c r="B26" s="63" t="s">
        <v>123</v>
      </c>
      <c r="C26" s="63">
        <v>171</v>
      </c>
      <c r="D26" s="63">
        <v>158</v>
      </c>
      <c r="E26" s="63">
        <v>158</v>
      </c>
      <c r="F26" s="63">
        <v>1115</v>
      </c>
      <c r="G26" s="63">
        <v>13</v>
      </c>
      <c r="H26" s="232">
        <f t="shared" si="0"/>
        <v>0</v>
      </c>
      <c r="I26" s="63">
        <v>398</v>
      </c>
      <c r="J26" s="63">
        <v>2121</v>
      </c>
      <c r="K26" s="63">
        <v>19</v>
      </c>
      <c r="L26" s="63">
        <v>42</v>
      </c>
      <c r="M26" s="63">
        <v>81</v>
      </c>
      <c r="N26" s="63">
        <v>185</v>
      </c>
    </row>
    <row r="27" spans="1:14" s="206" customFormat="1" ht="14.25">
      <c r="A27" s="204"/>
      <c r="B27" s="154" t="s">
        <v>221</v>
      </c>
      <c r="C27" s="154">
        <f aca="true" t="shared" si="1" ref="C27:N27">SUM(C8:C26)</f>
        <v>6257</v>
      </c>
      <c r="D27" s="154">
        <f t="shared" si="1"/>
        <v>5802</v>
      </c>
      <c r="E27" s="154">
        <f t="shared" si="1"/>
        <v>5531</v>
      </c>
      <c r="F27" s="154">
        <f t="shared" si="1"/>
        <v>20471</v>
      </c>
      <c r="G27" s="154">
        <f t="shared" si="1"/>
        <v>161</v>
      </c>
      <c r="H27" s="239">
        <f>C27-D27-G27</f>
        <v>294</v>
      </c>
      <c r="I27" s="154">
        <f t="shared" si="1"/>
        <v>64634</v>
      </c>
      <c r="J27" s="154">
        <f t="shared" si="1"/>
        <v>188310</v>
      </c>
      <c r="K27" s="154">
        <f t="shared" si="1"/>
        <v>5879</v>
      </c>
      <c r="L27" s="154">
        <f t="shared" si="1"/>
        <v>13633</v>
      </c>
      <c r="M27" s="154">
        <f t="shared" si="1"/>
        <v>8514</v>
      </c>
      <c r="N27" s="154">
        <f t="shared" si="1"/>
        <v>25413</v>
      </c>
    </row>
    <row r="28" spans="1:14" ht="12.75">
      <c r="A28" s="62">
        <v>20</v>
      </c>
      <c r="B28" s="63" t="s">
        <v>23</v>
      </c>
      <c r="C28" s="63">
        <v>14</v>
      </c>
      <c r="D28" s="63">
        <v>11</v>
      </c>
      <c r="E28" s="63">
        <v>11</v>
      </c>
      <c r="F28" s="63">
        <v>0</v>
      </c>
      <c r="G28" s="63">
        <v>0</v>
      </c>
      <c r="H28" s="232">
        <f t="shared" si="0"/>
        <v>3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</row>
    <row r="29" spans="1:14" ht="12.75">
      <c r="A29" s="62">
        <v>21</v>
      </c>
      <c r="B29" s="63" t="s">
        <v>256</v>
      </c>
      <c r="C29" s="63">
        <v>180</v>
      </c>
      <c r="D29" s="63">
        <v>179</v>
      </c>
      <c r="E29" s="63">
        <v>179</v>
      </c>
      <c r="F29" s="63">
        <v>853</v>
      </c>
      <c r="G29" s="63">
        <v>1</v>
      </c>
      <c r="H29" s="232">
        <f t="shared" si="0"/>
        <v>0</v>
      </c>
      <c r="I29" s="63">
        <v>0</v>
      </c>
      <c r="J29" s="63">
        <v>60</v>
      </c>
      <c r="K29" s="63">
        <v>0</v>
      </c>
      <c r="L29" s="63">
        <v>0</v>
      </c>
      <c r="M29" s="63">
        <v>15</v>
      </c>
      <c r="N29" s="63">
        <v>45</v>
      </c>
    </row>
    <row r="30" spans="1:14" ht="12.75">
      <c r="A30" s="62">
        <v>22</v>
      </c>
      <c r="B30" s="63" t="s">
        <v>166</v>
      </c>
      <c r="C30" s="63">
        <v>205</v>
      </c>
      <c r="D30" s="63">
        <v>150</v>
      </c>
      <c r="E30" s="63">
        <v>131</v>
      </c>
      <c r="F30" s="63">
        <v>785</v>
      </c>
      <c r="G30" s="63">
        <v>19</v>
      </c>
      <c r="H30" s="232">
        <f t="shared" si="0"/>
        <v>36</v>
      </c>
      <c r="I30" s="63">
        <v>2369</v>
      </c>
      <c r="J30" s="63">
        <v>2369</v>
      </c>
      <c r="K30" s="63">
        <v>35</v>
      </c>
      <c r="L30" s="63">
        <v>75</v>
      </c>
      <c r="M30" s="63">
        <v>115</v>
      </c>
      <c r="N30" s="63">
        <v>450</v>
      </c>
    </row>
    <row r="31" spans="1:14" ht="12.75">
      <c r="A31" s="62">
        <v>23</v>
      </c>
      <c r="B31" s="63" t="s">
        <v>24</v>
      </c>
      <c r="C31" s="63">
        <v>34</v>
      </c>
      <c r="D31" s="63">
        <v>31</v>
      </c>
      <c r="E31" s="63">
        <v>31</v>
      </c>
      <c r="F31" s="63">
        <v>207</v>
      </c>
      <c r="G31" s="63">
        <v>3</v>
      </c>
      <c r="H31" s="232">
        <f t="shared" si="0"/>
        <v>0</v>
      </c>
      <c r="I31" s="63">
        <v>119</v>
      </c>
      <c r="J31" s="63">
        <v>588</v>
      </c>
      <c r="K31" s="63">
        <v>8</v>
      </c>
      <c r="L31" s="63">
        <v>26</v>
      </c>
      <c r="M31" s="63">
        <v>18</v>
      </c>
      <c r="N31" s="63">
        <v>92</v>
      </c>
    </row>
    <row r="32" spans="1:14" ht="12.75">
      <c r="A32" s="62">
        <v>24</v>
      </c>
      <c r="B32" s="63" t="s">
        <v>22</v>
      </c>
      <c r="C32" s="63">
        <v>33</v>
      </c>
      <c r="D32" s="63">
        <v>33</v>
      </c>
      <c r="E32" s="63">
        <v>33</v>
      </c>
      <c r="F32" s="63">
        <v>173</v>
      </c>
      <c r="G32" s="63">
        <v>0</v>
      </c>
      <c r="H32" s="232">
        <f t="shared" si="0"/>
        <v>0</v>
      </c>
      <c r="I32" s="63">
        <v>114</v>
      </c>
      <c r="J32" s="63">
        <v>486</v>
      </c>
      <c r="K32" s="63">
        <v>9</v>
      </c>
      <c r="L32" s="63">
        <v>33</v>
      </c>
      <c r="M32" s="63">
        <v>21</v>
      </c>
      <c r="N32" s="63">
        <v>117</v>
      </c>
    </row>
    <row r="33" spans="1:14" ht="12.75">
      <c r="A33" s="62">
        <v>25</v>
      </c>
      <c r="B33" s="63" t="s">
        <v>139</v>
      </c>
      <c r="C33" s="63">
        <v>56</v>
      </c>
      <c r="D33" s="63">
        <v>52</v>
      </c>
      <c r="E33" s="63">
        <v>52</v>
      </c>
      <c r="F33" s="63">
        <v>308</v>
      </c>
      <c r="G33" s="63">
        <v>2</v>
      </c>
      <c r="H33" s="232">
        <f t="shared" si="0"/>
        <v>2</v>
      </c>
      <c r="I33" s="63">
        <v>469</v>
      </c>
      <c r="J33" s="63">
        <v>1741</v>
      </c>
      <c r="K33" s="63">
        <v>3</v>
      </c>
      <c r="L33" s="63">
        <v>5</v>
      </c>
      <c r="M33" s="63">
        <v>56</v>
      </c>
      <c r="N33" s="63">
        <v>259</v>
      </c>
    </row>
    <row r="34" spans="1:14" ht="12.75">
      <c r="A34" s="62">
        <v>26</v>
      </c>
      <c r="B34" s="63" t="s">
        <v>18</v>
      </c>
      <c r="C34" s="63">
        <v>4884</v>
      </c>
      <c r="D34" s="63">
        <v>4095</v>
      </c>
      <c r="E34" s="63">
        <v>3993</v>
      </c>
      <c r="F34" s="63">
        <v>12647</v>
      </c>
      <c r="G34" s="63">
        <v>303</v>
      </c>
      <c r="H34" s="232">
        <f t="shared" si="0"/>
        <v>486</v>
      </c>
      <c r="I34" s="63">
        <v>51954</v>
      </c>
      <c r="J34" s="63">
        <v>146181</v>
      </c>
      <c r="K34" s="63">
        <v>14178</v>
      </c>
      <c r="L34" s="63">
        <v>6491</v>
      </c>
      <c r="M34" s="63">
        <v>4318</v>
      </c>
      <c r="N34" s="63">
        <v>8452</v>
      </c>
    </row>
    <row r="35" spans="1:14" ht="12.75">
      <c r="A35" s="62">
        <v>27</v>
      </c>
      <c r="B35" s="63" t="s">
        <v>102</v>
      </c>
      <c r="C35" s="63">
        <v>2089</v>
      </c>
      <c r="D35" s="63">
        <v>1819</v>
      </c>
      <c r="E35" s="63">
        <v>1754</v>
      </c>
      <c r="F35" s="63">
        <v>8094</v>
      </c>
      <c r="G35" s="63">
        <v>238</v>
      </c>
      <c r="H35" s="232">
        <f t="shared" si="0"/>
        <v>32</v>
      </c>
      <c r="I35" s="63">
        <v>27423</v>
      </c>
      <c r="J35" s="63">
        <v>76165</v>
      </c>
      <c r="K35" s="63">
        <v>822</v>
      </c>
      <c r="L35" s="63">
        <v>1356</v>
      </c>
      <c r="M35" s="63">
        <v>1096</v>
      </c>
      <c r="N35" s="63">
        <v>3546</v>
      </c>
    </row>
    <row r="36" spans="1:14" s="206" customFormat="1" ht="14.25">
      <c r="A36" s="204"/>
      <c r="B36" s="154" t="s">
        <v>223</v>
      </c>
      <c r="C36" s="154">
        <f aca="true" t="shared" si="2" ref="C36:N36">SUM(C28:C35)</f>
        <v>7495</v>
      </c>
      <c r="D36" s="154">
        <f t="shared" si="2"/>
        <v>6370</v>
      </c>
      <c r="E36" s="154">
        <f t="shared" si="2"/>
        <v>6184</v>
      </c>
      <c r="F36" s="154">
        <f t="shared" si="2"/>
        <v>23067</v>
      </c>
      <c r="G36" s="154">
        <f t="shared" si="2"/>
        <v>566</v>
      </c>
      <c r="H36" s="239">
        <f>C36-D36-G36</f>
        <v>559</v>
      </c>
      <c r="I36" s="154">
        <f t="shared" si="2"/>
        <v>82448</v>
      </c>
      <c r="J36" s="154">
        <f t="shared" si="2"/>
        <v>227590</v>
      </c>
      <c r="K36" s="154">
        <f t="shared" si="2"/>
        <v>15055</v>
      </c>
      <c r="L36" s="154">
        <f t="shared" si="2"/>
        <v>7986</v>
      </c>
      <c r="M36" s="154">
        <f t="shared" si="2"/>
        <v>5639</v>
      </c>
      <c r="N36" s="154">
        <f t="shared" si="2"/>
        <v>12961</v>
      </c>
    </row>
    <row r="37" spans="1:14" ht="12.75">
      <c r="A37" s="62">
        <v>28</v>
      </c>
      <c r="B37" s="63" t="s">
        <v>160</v>
      </c>
      <c r="C37" s="63">
        <v>44</v>
      </c>
      <c r="D37" s="63">
        <v>27</v>
      </c>
      <c r="E37" s="63">
        <v>15</v>
      </c>
      <c r="F37" s="63">
        <v>138</v>
      </c>
      <c r="G37" s="63">
        <v>3</v>
      </c>
      <c r="H37" s="232">
        <f t="shared" si="0"/>
        <v>14</v>
      </c>
      <c r="I37" s="63">
        <v>427</v>
      </c>
      <c r="J37" s="63">
        <v>1338</v>
      </c>
      <c r="K37" s="63">
        <v>8</v>
      </c>
      <c r="L37" s="63">
        <v>9</v>
      </c>
      <c r="M37" s="63">
        <v>103</v>
      </c>
      <c r="N37" s="63">
        <v>335</v>
      </c>
    </row>
    <row r="38" spans="1:14" ht="12.75">
      <c r="A38" s="62">
        <v>29</v>
      </c>
      <c r="B38" s="63" t="s">
        <v>262</v>
      </c>
      <c r="C38" s="63">
        <v>131</v>
      </c>
      <c r="D38" s="63">
        <v>131</v>
      </c>
      <c r="E38" s="63">
        <v>131</v>
      </c>
      <c r="F38" s="63">
        <v>1454</v>
      </c>
      <c r="G38" s="63">
        <v>0</v>
      </c>
      <c r="H38" s="232">
        <f t="shared" si="0"/>
        <v>0</v>
      </c>
      <c r="I38" s="63">
        <v>535</v>
      </c>
      <c r="J38" s="63">
        <v>4497</v>
      </c>
      <c r="K38" s="63">
        <v>0</v>
      </c>
      <c r="L38" s="63">
        <v>0</v>
      </c>
      <c r="M38" s="63">
        <v>41</v>
      </c>
      <c r="N38" s="63">
        <v>261</v>
      </c>
    </row>
    <row r="39" spans="1:14" ht="12.75">
      <c r="A39" s="66">
        <v>30</v>
      </c>
      <c r="B39" s="63" t="s">
        <v>227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232">
        <f t="shared" si="0"/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</row>
    <row r="40" spans="1:14" ht="12.75">
      <c r="A40" s="62">
        <v>31</v>
      </c>
      <c r="B40" s="63" t="s">
        <v>214</v>
      </c>
      <c r="C40" s="63">
        <v>818</v>
      </c>
      <c r="D40" s="63">
        <v>818</v>
      </c>
      <c r="E40" s="63">
        <v>818</v>
      </c>
      <c r="F40" s="63">
        <v>2849</v>
      </c>
      <c r="G40" s="63">
        <v>0</v>
      </c>
      <c r="H40" s="232">
        <f t="shared" si="0"/>
        <v>0</v>
      </c>
      <c r="I40" s="63">
        <v>32666</v>
      </c>
      <c r="J40" s="63">
        <v>114462</v>
      </c>
      <c r="K40" s="63">
        <v>0</v>
      </c>
      <c r="L40" s="63">
        <v>0</v>
      </c>
      <c r="M40" s="63">
        <v>0</v>
      </c>
      <c r="N40" s="63">
        <v>0</v>
      </c>
    </row>
    <row r="41" spans="1:14" ht="12.75">
      <c r="A41" s="66">
        <v>32</v>
      </c>
      <c r="B41" s="63" t="s">
        <v>231</v>
      </c>
      <c r="C41" s="63">
        <v>900</v>
      </c>
      <c r="D41" s="63">
        <v>694</v>
      </c>
      <c r="E41" s="63">
        <v>445</v>
      </c>
      <c r="F41" s="63">
        <v>2798</v>
      </c>
      <c r="G41" s="63">
        <v>197</v>
      </c>
      <c r="H41" s="232">
        <f t="shared" si="0"/>
        <v>9</v>
      </c>
      <c r="I41" s="63">
        <v>2284</v>
      </c>
      <c r="J41" s="63">
        <v>1</v>
      </c>
      <c r="K41" s="63">
        <v>2</v>
      </c>
      <c r="L41" s="63">
        <v>17</v>
      </c>
      <c r="M41" s="63">
        <v>43</v>
      </c>
      <c r="N41" s="63">
        <v>145</v>
      </c>
    </row>
    <row r="42" spans="1:14" ht="12.75">
      <c r="A42" s="62">
        <v>33</v>
      </c>
      <c r="B42" s="63" t="s">
        <v>215</v>
      </c>
      <c r="C42" s="63">
        <v>1</v>
      </c>
      <c r="D42" s="63">
        <v>1</v>
      </c>
      <c r="E42" s="63">
        <v>1</v>
      </c>
      <c r="F42" s="63">
        <v>6.13</v>
      </c>
      <c r="G42" s="63">
        <v>0</v>
      </c>
      <c r="H42" s="232">
        <f t="shared" si="0"/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</row>
    <row r="43" spans="1:14" ht="12.75">
      <c r="A43" s="66">
        <v>34</v>
      </c>
      <c r="B43" s="63" t="s">
        <v>216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232">
        <f t="shared" si="0"/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</row>
    <row r="44" spans="1:14" ht="12.75">
      <c r="A44" s="136">
        <v>35</v>
      </c>
      <c r="B44" s="139" t="s">
        <v>358</v>
      </c>
      <c r="C44" s="63">
        <v>11</v>
      </c>
      <c r="D44" s="63">
        <v>11</v>
      </c>
      <c r="E44" s="63">
        <v>11</v>
      </c>
      <c r="F44" s="63">
        <v>45</v>
      </c>
      <c r="G44" s="63">
        <v>0</v>
      </c>
      <c r="H44" s="232">
        <f>C44-D44-G44</f>
        <v>0</v>
      </c>
      <c r="I44" s="63">
        <v>11</v>
      </c>
      <c r="J44" s="63">
        <v>45</v>
      </c>
      <c r="K44" s="63">
        <v>0</v>
      </c>
      <c r="L44" s="63">
        <v>0</v>
      </c>
      <c r="M44" s="63">
        <v>0</v>
      </c>
      <c r="N44" s="63">
        <v>0</v>
      </c>
    </row>
    <row r="45" spans="1:15" ht="12.75">
      <c r="A45" s="62">
        <v>36</v>
      </c>
      <c r="B45" s="63" t="s">
        <v>234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232">
        <f t="shared" si="0"/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126" t="s">
        <v>33</v>
      </c>
    </row>
    <row r="46" spans="1:14" ht="12.75">
      <c r="A46" s="62">
        <v>37</v>
      </c>
      <c r="B46" s="63" t="s">
        <v>246</v>
      </c>
      <c r="C46" s="63">
        <v>15</v>
      </c>
      <c r="D46" s="63">
        <v>15</v>
      </c>
      <c r="E46" s="63">
        <v>15</v>
      </c>
      <c r="F46" s="63">
        <v>79</v>
      </c>
      <c r="G46" s="63">
        <v>0</v>
      </c>
      <c r="H46" s="232">
        <f t="shared" si="0"/>
        <v>0</v>
      </c>
      <c r="I46" s="63">
        <v>87</v>
      </c>
      <c r="J46" s="63">
        <v>488</v>
      </c>
      <c r="K46" s="63">
        <v>0</v>
      </c>
      <c r="L46" s="63">
        <v>0</v>
      </c>
      <c r="M46" s="63">
        <v>16</v>
      </c>
      <c r="N46" s="63">
        <v>74</v>
      </c>
    </row>
    <row r="47" spans="1:15" ht="12.75">
      <c r="A47" s="66">
        <v>38</v>
      </c>
      <c r="B47" s="63" t="s">
        <v>25</v>
      </c>
      <c r="C47" s="63">
        <v>9</v>
      </c>
      <c r="D47" s="63">
        <v>9</v>
      </c>
      <c r="E47" s="63">
        <v>9</v>
      </c>
      <c r="F47" s="63">
        <v>73</v>
      </c>
      <c r="G47" s="63">
        <v>0</v>
      </c>
      <c r="H47" s="232">
        <f t="shared" si="0"/>
        <v>0</v>
      </c>
      <c r="I47" s="63">
        <v>33</v>
      </c>
      <c r="J47" s="63">
        <v>141</v>
      </c>
      <c r="K47" s="63">
        <v>0</v>
      </c>
      <c r="L47" s="63">
        <v>0</v>
      </c>
      <c r="M47" s="63">
        <v>11</v>
      </c>
      <c r="N47" s="63">
        <v>59</v>
      </c>
      <c r="O47" s="126" t="s">
        <v>33</v>
      </c>
    </row>
    <row r="48" spans="1:14" ht="12.75">
      <c r="A48" s="62">
        <v>39</v>
      </c>
      <c r="B48" s="63" t="s">
        <v>220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232">
        <f t="shared" si="0"/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</row>
    <row r="49" spans="1:14" ht="12.75">
      <c r="A49" s="62">
        <v>40</v>
      </c>
      <c r="B49" s="63" t="s">
        <v>359</v>
      </c>
      <c r="C49" s="63">
        <v>10</v>
      </c>
      <c r="D49" s="63">
        <v>10</v>
      </c>
      <c r="E49" s="63">
        <v>10</v>
      </c>
      <c r="F49" s="63">
        <v>64</v>
      </c>
      <c r="G49" s="63">
        <v>0</v>
      </c>
      <c r="H49" s="232">
        <f>C49-D49-G49</f>
        <v>0</v>
      </c>
      <c r="I49" s="63">
        <v>10</v>
      </c>
      <c r="J49" s="63">
        <v>49</v>
      </c>
      <c r="K49" s="63">
        <v>0</v>
      </c>
      <c r="L49" s="63">
        <v>0</v>
      </c>
      <c r="M49" s="63">
        <v>0</v>
      </c>
      <c r="N49" s="63">
        <v>11</v>
      </c>
    </row>
    <row r="50" spans="1:15" ht="12.75">
      <c r="A50" s="66">
        <v>41</v>
      </c>
      <c r="B50" s="71" t="s">
        <v>447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232">
        <f t="shared" si="0"/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126"/>
    </row>
    <row r="51" spans="1:14" s="206" customFormat="1" ht="14.25">
      <c r="A51" s="204"/>
      <c r="B51" s="154" t="s">
        <v>222</v>
      </c>
      <c r="C51" s="154">
        <f aca="true" t="shared" si="3" ref="C51:J51">SUM(C37:C50)</f>
        <v>1939</v>
      </c>
      <c r="D51" s="154">
        <f t="shared" si="3"/>
        <v>1716</v>
      </c>
      <c r="E51" s="154">
        <f t="shared" si="3"/>
        <v>1455</v>
      </c>
      <c r="F51" s="154">
        <f t="shared" si="3"/>
        <v>7506.13</v>
      </c>
      <c r="G51" s="154">
        <f t="shared" si="3"/>
        <v>200</v>
      </c>
      <c r="H51" s="239">
        <f t="shared" si="3"/>
        <v>23</v>
      </c>
      <c r="I51" s="154">
        <f t="shared" si="3"/>
        <v>36053</v>
      </c>
      <c r="J51" s="154">
        <f t="shared" si="3"/>
        <v>121021</v>
      </c>
      <c r="K51" s="154">
        <f>SUM(K37:K50)</f>
        <v>10</v>
      </c>
      <c r="L51" s="154">
        <f>SUM(L37:L50)</f>
        <v>26</v>
      </c>
      <c r="M51" s="154">
        <f>SUM(M37:M50)</f>
        <v>214</v>
      </c>
      <c r="N51" s="154">
        <f>SUM(N37:N50)</f>
        <v>885</v>
      </c>
    </row>
    <row r="52" spans="1:14" s="206" customFormat="1" ht="12.75" customHeight="1">
      <c r="A52" s="204"/>
      <c r="B52" s="110" t="s">
        <v>121</v>
      </c>
      <c r="C52" s="154">
        <f aca="true" t="shared" si="4" ref="C52:N52">C27+C36+C51</f>
        <v>15691</v>
      </c>
      <c r="D52" s="154">
        <f t="shared" si="4"/>
        <v>13888</v>
      </c>
      <c r="E52" s="154">
        <f t="shared" si="4"/>
        <v>13170</v>
      </c>
      <c r="F52" s="154">
        <f t="shared" si="4"/>
        <v>51044.13</v>
      </c>
      <c r="G52" s="154">
        <f t="shared" si="4"/>
        <v>927</v>
      </c>
      <c r="H52" s="239">
        <f t="shared" si="4"/>
        <v>876</v>
      </c>
      <c r="I52" s="154">
        <f t="shared" si="4"/>
        <v>183135</v>
      </c>
      <c r="J52" s="154">
        <f t="shared" si="4"/>
        <v>536921</v>
      </c>
      <c r="K52" s="154">
        <f t="shared" si="4"/>
        <v>20944</v>
      </c>
      <c r="L52" s="154">
        <f t="shared" si="4"/>
        <v>21645</v>
      </c>
      <c r="M52" s="154">
        <f t="shared" si="4"/>
        <v>14367</v>
      </c>
      <c r="N52" s="154">
        <f t="shared" si="4"/>
        <v>39259</v>
      </c>
    </row>
    <row r="53" spans="1:14" ht="18.75" customHeight="1">
      <c r="A53" s="36"/>
      <c r="B53" s="36"/>
      <c r="C53" s="101"/>
      <c r="D53" s="101"/>
      <c r="E53" s="101"/>
      <c r="F53" s="101"/>
      <c r="G53" s="101"/>
      <c r="H53" s="233"/>
      <c r="I53" s="101"/>
      <c r="J53" s="101">
        <v>0</v>
      </c>
      <c r="K53" s="101"/>
      <c r="L53" s="101"/>
      <c r="M53" s="101"/>
      <c r="N53" s="101"/>
    </row>
    <row r="54" spans="1:14" ht="18.75" customHeight="1">
      <c r="A54" s="36"/>
      <c r="B54" s="36"/>
      <c r="C54" s="101"/>
      <c r="D54" s="101"/>
      <c r="E54" s="101"/>
      <c r="F54" s="101"/>
      <c r="G54" s="101"/>
      <c r="H54" s="233"/>
      <c r="I54" s="101"/>
      <c r="J54" s="101"/>
      <c r="K54" s="101"/>
      <c r="L54" s="101"/>
      <c r="M54" s="101"/>
      <c r="N54" s="101"/>
    </row>
    <row r="55" spans="1:14" ht="18.75" customHeight="1">
      <c r="A55" s="36"/>
      <c r="B55" s="36"/>
      <c r="C55" s="101"/>
      <c r="D55" s="101"/>
      <c r="E55" s="101"/>
      <c r="F55" s="101"/>
      <c r="G55" s="101"/>
      <c r="H55" s="233"/>
      <c r="I55" s="101"/>
      <c r="J55" s="101"/>
      <c r="K55" s="101"/>
      <c r="L55" s="101"/>
      <c r="M55" s="101"/>
      <c r="N55" s="101"/>
    </row>
    <row r="56" spans="1:14" ht="12.75">
      <c r="A56" s="405"/>
      <c r="B56" s="405"/>
      <c r="C56" s="760" t="s">
        <v>455</v>
      </c>
      <c r="D56" s="760"/>
      <c r="E56" s="760"/>
      <c r="F56" s="760"/>
      <c r="G56" s="760"/>
      <c r="H56" s="760"/>
      <c r="I56" s="428" t="s">
        <v>83</v>
      </c>
      <c r="J56" s="431"/>
      <c r="K56" s="670"/>
      <c r="L56" s="670"/>
      <c r="M56" s="431"/>
      <c r="N56" s="414"/>
    </row>
    <row r="57" spans="1:14" ht="12.75">
      <c r="A57" s="406"/>
      <c r="B57" s="406"/>
      <c r="C57" s="349" t="s">
        <v>78</v>
      </c>
      <c r="D57" s="147" t="s">
        <v>193</v>
      </c>
      <c r="E57" s="428" t="s">
        <v>85</v>
      </c>
      <c r="F57" s="429"/>
      <c r="G57" s="349" t="s">
        <v>78</v>
      </c>
      <c r="H57" s="325" t="s">
        <v>78</v>
      </c>
      <c r="I57" s="436" t="s">
        <v>86</v>
      </c>
      <c r="J57" s="389"/>
      <c r="K57" s="428" t="s">
        <v>137</v>
      </c>
      <c r="L57" s="429"/>
      <c r="M57" s="705" t="s">
        <v>141</v>
      </c>
      <c r="N57" s="706"/>
    </row>
    <row r="58" spans="1:14" ht="12.75">
      <c r="A58" s="406" t="s">
        <v>4</v>
      </c>
      <c r="B58" s="406" t="s">
        <v>5</v>
      </c>
      <c r="C58" s="432" t="s">
        <v>87</v>
      </c>
      <c r="D58" s="433" t="s">
        <v>54</v>
      </c>
      <c r="E58" s="433" t="s">
        <v>54</v>
      </c>
      <c r="F58" s="433" t="s">
        <v>88</v>
      </c>
      <c r="G58" s="432" t="s">
        <v>80</v>
      </c>
      <c r="H58" s="338" t="s">
        <v>89</v>
      </c>
      <c r="I58" s="359" t="s">
        <v>90</v>
      </c>
      <c r="J58" s="395"/>
      <c r="K58" s="347" t="s">
        <v>138</v>
      </c>
      <c r="L58" s="437"/>
      <c r="M58" s="710" t="s">
        <v>142</v>
      </c>
      <c r="N58" s="687"/>
    </row>
    <row r="59" spans="1:14" ht="12.75">
      <c r="A59" s="407"/>
      <c r="B59" s="407"/>
      <c r="C59" s="350"/>
      <c r="D59" s="147"/>
      <c r="E59" s="147"/>
      <c r="F59" s="147"/>
      <c r="G59" s="350" t="s">
        <v>81</v>
      </c>
      <c r="H59" s="326" t="s">
        <v>91</v>
      </c>
      <c r="I59" s="433" t="s">
        <v>54</v>
      </c>
      <c r="J59" s="433" t="s">
        <v>88</v>
      </c>
      <c r="K59" s="433" t="s">
        <v>54</v>
      </c>
      <c r="L59" s="433" t="s">
        <v>88</v>
      </c>
      <c r="M59" s="433" t="s">
        <v>75</v>
      </c>
      <c r="N59" s="433" t="s">
        <v>61</v>
      </c>
    </row>
    <row r="60" spans="1:14" ht="15" customHeight="1">
      <c r="A60" s="141">
        <v>42</v>
      </c>
      <c r="B60" s="142" t="s">
        <v>263</v>
      </c>
      <c r="C60" s="142">
        <v>2</v>
      </c>
      <c r="D60" s="142">
        <v>2</v>
      </c>
      <c r="E60" s="142">
        <v>2</v>
      </c>
      <c r="F60" s="142">
        <v>16</v>
      </c>
      <c r="G60" s="142">
        <v>0</v>
      </c>
      <c r="H60" s="232">
        <f>C60-D60-G60</f>
        <v>0</v>
      </c>
      <c r="I60" s="142">
        <v>107</v>
      </c>
      <c r="J60" s="142">
        <v>126</v>
      </c>
      <c r="K60" s="142">
        <v>0</v>
      </c>
      <c r="L60" s="142">
        <v>0</v>
      </c>
      <c r="M60" s="142">
        <v>1</v>
      </c>
      <c r="N60" s="142">
        <v>10</v>
      </c>
    </row>
    <row r="61" spans="1:14" ht="15" customHeight="1">
      <c r="A61" s="141">
        <v>43</v>
      </c>
      <c r="B61" s="142" t="s">
        <v>77</v>
      </c>
      <c r="C61" s="142">
        <v>5</v>
      </c>
      <c r="D61" s="142">
        <v>5</v>
      </c>
      <c r="E61" s="142">
        <v>5</v>
      </c>
      <c r="F61" s="142">
        <v>5</v>
      </c>
      <c r="G61" s="142">
        <v>0</v>
      </c>
      <c r="H61" s="232">
        <f aca="true" t="shared" si="5" ref="H61:H69">C61-D61-G61</f>
        <v>0</v>
      </c>
      <c r="I61" s="142">
        <v>140</v>
      </c>
      <c r="J61" s="142">
        <v>116</v>
      </c>
      <c r="K61" s="142">
        <v>36</v>
      </c>
      <c r="L61" s="142">
        <v>29</v>
      </c>
      <c r="M61" s="142">
        <v>40</v>
      </c>
      <c r="N61" s="142">
        <v>45</v>
      </c>
    </row>
    <row r="62" spans="1:14" ht="15" customHeight="1">
      <c r="A62" s="141">
        <v>44</v>
      </c>
      <c r="B62" s="142" t="s">
        <v>264</v>
      </c>
      <c r="C62" s="142">
        <v>127</v>
      </c>
      <c r="D62" s="142">
        <v>127</v>
      </c>
      <c r="E62" s="142">
        <v>127</v>
      </c>
      <c r="F62" s="142">
        <v>53</v>
      </c>
      <c r="G62" s="142">
        <v>0</v>
      </c>
      <c r="H62" s="232">
        <f t="shared" si="5"/>
        <v>0</v>
      </c>
      <c r="I62" s="142">
        <v>548</v>
      </c>
      <c r="J62" s="142">
        <v>471</v>
      </c>
      <c r="K62" s="142">
        <v>9</v>
      </c>
      <c r="L62" s="142">
        <v>6</v>
      </c>
      <c r="M62" s="142">
        <v>0</v>
      </c>
      <c r="N62" s="142">
        <v>0</v>
      </c>
    </row>
    <row r="63" spans="1:14" ht="15" customHeight="1">
      <c r="A63" s="141">
        <v>45</v>
      </c>
      <c r="B63" s="142" t="s">
        <v>29</v>
      </c>
      <c r="C63" s="142">
        <v>5</v>
      </c>
      <c r="D63" s="142">
        <v>5</v>
      </c>
      <c r="E63" s="142">
        <v>5</v>
      </c>
      <c r="F63" s="142">
        <v>12</v>
      </c>
      <c r="G63" s="142">
        <v>0</v>
      </c>
      <c r="H63" s="232">
        <f t="shared" si="5"/>
        <v>0</v>
      </c>
      <c r="I63" s="142">
        <v>128</v>
      </c>
      <c r="J63" s="142">
        <v>206</v>
      </c>
      <c r="K63" s="142">
        <v>14</v>
      </c>
      <c r="L63" s="142">
        <v>29</v>
      </c>
      <c r="M63" s="142">
        <v>17</v>
      </c>
      <c r="N63" s="142">
        <v>30</v>
      </c>
    </row>
    <row r="64" spans="1:14" ht="15" customHeight="1">
      <c r="A64" s="141">
        <v>46</v>
      </c>
      <c r="B64" s="142" t="s">
        <v>230</v>
      </c>
      <c r="C64" s="142">
        <v>69</v>
      </c>
      <c r="D64" s="142">
        <v>60</v>
      </c>
      <c r="E64" s="142">
        <v>60</v>
      </c>
      <c r="F64" s="142">
        <v>144</v>
      </c>
      <c r="G64" s="142">
        <v>4</v>
      </c>
      <c r="H64" s="232">
        <f t="shared" si="5"/>
        <v>5</v>
      </c>
      <c r="I64" s="142">
        <v>512</v>
      </c>
      <c r="J64" s="142">
        <v>723</v>
      </c>
      <c r="K64" s="142">
        <v>100</v>
      </c>
      <c r="L64" s="142">
        <v>59</v>
      </c>
      <c r="M64" s="142">
        <v>117</v>
      </c>
      <c r="N64" s="142">
        <v>113</v>
      </c>
    </row>
    <row r="65" spans="1:14" ht="15" customHeight="1">
      <c r="A65" s="141">
        <v>47</v>
      </c>
      <c r="B65" s="142" t="s">
        <v>30</v>
      </c>
      <c r="C65" s="142">
        <v>29</v>
      </c>
      <c r="D65" s="142">
        <v>29</v>
      </c>
      <c r="E65" s="142">
        <v>30</v>
      </c>
      <c r="F65" s="142">
        <v>75</v>
      </c>
      <c r="G65" s="142">
        <v>0</v>
      </c>
      <c r="H65" s="232">
        <f t="shared" si="5"/>
        <v>0</v>
      </c>
      <c r="I65" s="142">
        <v>147</v>
      </c>
      <c r="J65" s="142">
        <v>275</v>
      </c>
      <c r="K65" s="142">
        <v>22</v>
      </c>
      <c r="L65" s="142">
        <v>25</v>
      </c>
      <c r="M65" s="142">
        <v>23</v>
      </c>
      <c r="N65" s="142">
        <v>36</v>
      </c>
    </row>
    <row r="66" spans="1:14" ht="15" customHeight="1">
      <c r="A66" s="141">
        <v>48</v>
      </c>
      <c r="B66" s="142" t="s">
        <v>28</v>
      </c>
      <c r="C66" s="142">
        <v>94</v>
      </c>
      <c r="D66" s="142">
        <v>94</v>
      </c>
      <c r="E66" s="142">
        <v>94</v>
      </c>
      <c r="F66" s="142">
        <v>337</v>
      </c>
      <c r="G66" s="142">
        <v>0</v>
      </c>
      <c r="H66" s="232">
        <f t="shared" si="5"/>
        <v>0</v>
      </c>
      <c r="I66" s="142">
        <v>1071</v>
      </c>
      <c r="J66" s="142">
        <v>1967</v>
      </c>
      <c r="K66" s="142">
        <v>42</v>
      </c>
      <c r="L66" s="142">
        <v>12</v>
      </c>
      <c r="M66" s="142">
        <v>14</v>
      </c>
      <c r="N66" s="142">
        <v>4</v>
      </c>
    </row>
    <row r="67" spans="1:14" ht="15" customHeight="1">
      <c r="A67" s="141">
        <v>49</v>
      </c>
      <c r="B67" s="142" t="s">
        <v>265</v>
      </c>
      <c r="C67" s="142">
        <v>58</v>
      </c>
      <c r="D67" s="142">
        <v>52</v>
      </c>
      <c r="E67" s="142">
        <v>52</v>
      </c>
      <c r="F67" s="142">
        <v>113</v>
      </c>
      <c r="G67" s="142">
        <v>1</v>
      </c>
      <c r="H67" s="232">
        <f t="shared" si="5"/>
        <v>5</v>
      </c>
      <c r="I67" s="142">
        <v>1580</v>
      </c>
      <c r="J67" s="142">
        <v>2202</v>
      </c>
      <c r="K67" s="142">
        <v>192</v>
      </c>
      <c r="L67" s="142">
        <v>261</v>
      </c>
      <c r="M67" s="142">
        <v>142</v>
      </c>
      <c r="N67" s="142">
        <v>216</v>
      </c>
    </row>
    <row r="68" spans="1:14" ht="15" customHeight="1">
      <c r="A68" s="141">
        <v>50</v>
      </c>
      <c r="B68" s="142" t="s">
        <v>26</v>
      </c>
      <c r="C68" s="142">
        <v>2</v>
      </c>
      <c r="D68" s="142">
        <v>2</v>
      </c>
      <c r="E68" s="142">
        <v>2</v>
      </c>
      <c r="F68" s="142">
        <v>4</v>
      </c>
      <c r="G68" s="142">
        <v>0</v>
      </c>
      <c r="H68" s="232">
        <f t="shared" si="5"/>
        <v>0</v>
      </c>
      <c r="I68" s="142">
        <v>36</v>
      </c>
      <c r="J68" s="142">
        <v>35</v>
      </c>
      <c r="K68" s="142">
        <v>5</v>
      </c>
      <c r="L68" s="142">
        <v>11</v>
      </c>
      <c r="M68" s="142">
        <v>5</v>
      </c>
      <c r="N68" s="142">
        <v>10</v>
      </c>
    </row>
    <row r="69" spans="1:14" ht="15" customHeight="1">
      <c r="A69" s="141">
        <v>51</v>
      </c>
      <c r="B69" s="142" t="s">
        <v>27</v>
      </c>
      <c r="C69" s="142">
        <v>30</v>
      </c>
      <c r="D69" s="142">
        <v>28</v>
      </c>
      <c r="E69" s="142">
        <v>25</v>
      </c>
      <c r="F69" s="142">
        <v>185</v>
      </c>
      <c r="G69" s="142">
        <v>2</v>
      </c>
      <c r="H69" s="232">
        <f t="shared" si="5"/>
        <v>0</v>
      </c>
      <c r="I69" s="142">
        <v>452</v>
      </c>
      <c r="J69" s="142">
        <v>732</v>
      </c>
      <c r="K69" s="142">
        <v>10</v>
      </c>
      <c r="L69" s="142">
        <v>25</v>
      </c>
      <c r="M69" s="142">
        <v>31</v>
      </c>
      <c r="N69" s="142">
        <v>92</v>
      </c>
    </row>
    <row r="70" spans="1:14" s="206" customFormat="1" ht="15" customHeight="1">
      <c r="A70" s="141"/>
      <c r="B70" s="403" t="s">
        <v>121</v>
      </c>
      <c r="C70" s="401">
        <f aca="true" t="shared" si="6" ref="C70:N70">SUM(C60:C69)</f>
        <v>421</v>
      </c>
      <c r="D70" s="401">
        <f t="shared" si="6"/>
        <v>404</v>
      </c>
      <c r="E70" s="401">
        <f t="shared" si="6"/>
        <v>402</v>
      </c>
      <c r="F70" s="401">
        <f t="shared" si="6"/>
        <v>944</v>
      </c>
      <c r="G70" s="401">
        <f t="shared" si="6"/>
        <v>7</v>
      </c>
      <c r="H70" s="239">
        <f t="shared" si="6"/>
        <v>10</v>
      </c>
      <c r="I70" s="401">
        <f t="shared" si="6"/>
        <v>4721</v>
      </c>
      <c r="J70" s="401">
        <f t="shared" si="6"/>
        <v>6853</v>
      </c>
      <c r="K70" s="401">
        <f t="shared" si="6"/>
        <v>430</v>
      </c>
      <c r="L70" s="401">
        <f t="shared" si="6"/>
        <v>457</v>
      </c>
      <c r="M70" s="401">
        <f t="shared" si="6"/>
        <v>390</v>
      </c>
      <c r="N70" s="401">
        <f t="shared" si="6"/>
        <v>556</v>
      </c>
    </row>
    <row r="71" spans="1:14" ht="15" customHeight="1">
      <c r="A71" s="141"/>
      <c r="B71" s="143" t="s">
        <v>33</v>
      </c>
      <c r="C71" s="142"/>
      <c r="D71" s="142"/>
      <c r="E71" s="142"/>
      <c r="F71" s="142"/>
      <c r="G71" s="142"/>
      <c r="H71" s="232"/>
      <c r="I71" s="142"/>
      <c r="J71" s="142"/>
      <c r="K71" s="142"/>
      <c r="L71" s="142"/>
      <c r="M71" s="142"/>
      <c r="N71" s="142"/>
    </row>
    <row r="72" spans="1:14" ht="15" customHeight="1">
      <c r="A72" s="141">
        <v>52</v>
      </c>
      <c r="B72" s="142" t="s">
        <v>31</v>
      </c>
      <c r="C72" s="142">
        <v>0</v>
      </c>
      <c r="D72" s="142">
        <v>0</v>
      </c>
      <c r="E72" s="142">
        <v>0</v>
      </c>
      <c r="F72" s="142">
        <v>164</v>
      </c>
      <c r="G72" s="142">
        <v>0</v>
      </c>
      <c r="H72" s="232">
        <f>C72-D72-G72</f>
        <v>0</v>
      </c>
      <c r="I72" s="142">
        <v>0</v>
      </c>
      <c r="J72" s="142">
        <v>1803</v>
      </c>
      <c r="K72" s="142">
        <v>0</v>
      </c>
      <c r="L72" s="142">
        <v>0</v>
      </c>
      <c r="M72" s="142">
        <v>0</v>
      </c>
      <c r="N72" s="142">
        <v>0</v>
      </c>
    </row>
    <row r="73" spans="1:14" ht="15" customHeight="1">
      <c r="A73" s="141">
        <v>53</v>
      </c>
      <c r="B73" s="142" t="s">
        <v>129</v>
      </c>
      <c r="C73" s="142">
        <v>0</v>
      </c>
      <c r="D73" s="142">
        <v>0</v>
      </c>
      <c r="E73" s="142">
        <v>31</v>
      </c>
      <c r="F73" s="142">
        <v>52</v>
      </c>
      <c r="G73" s="142">
        <v>0</v>
      </c>
      <c r="H73" s="232">
        <v>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</row>
    <row r="74" spans="1:14" s="206" customFormat="1" ht="15" customHeight="1">
      <c r="A74" s="400"/>
      <c r="B74" s="403" t="s">
        <v>121</v>
      </c>
      <c r="C74" s="401">
        <f aca="true" t="shared" si="7" ref="C74:L74">SUM(C72:C73)</f>
        <v>0</v>
      </c>
      <c r="D74" s="401">
        <f t="shared" si="7"/>
        <v>0</v>
      </c>
      <c r="E74" s="401">
        <f t="shared" si="7"/>
        <v>31</v>
      </c>
      <c r="F74" s="401">
        <f t="shared" si="7"/>
        <v>216</v>
      </c>
      <c r="G74" s="401">
        <f t="shared" si="7"/>
        <v>0</v>
      </c>
      <c r="H74" s="239">
        <f t="shared" si="7"/>
        <v>0</v>
      </c>
      <c r="I74" s="401">
        <f t="shared" si="7"/>
        <v>0</v>
      </c>
      <c r="J74" s="401">
        <f t="shared" si="7"/>
        <v>1803</v>
      </c>
      <c r="K74" s="401">
        <f t="shared" si="7"/>
        <v>0</v>
      </c>
      <c r="L74" s="401">
        <f t="shared" si="7"/>
        <v>0</v>
      </c>
      <c r="M74" s="401">
        <f>SUM(M72:M73)</f>
        <v>0</v>
      </c>
      <c r="N74" s="401">
        <f>SUM(N72:N73)</f>
        <v>0</v>
      </c>
    </row>
    <row r="75" spans="1:14" s="206" customFormat="1" ht="15" customHeight="1">
      <c r="A75" s="400"/>
      <c r="B75" s="403" t="s">
        <v>32</v>
      </c>
      <c r="C75" s="401">
        <f aca="true" t="shared" si="8" ref="C75:N75">C52+C70+C74</f>
        <v>16112</v>
      </c>
      <c r="D75" s="401">
        <f t="shared" si="8"/>
        <v>14292</v>
      </c>
      <c r="E75" s="401">
        <f t="shared" si="8"/>
        <v>13603</v>
      </c>
      <c r="F75" s="401">
        <f t="shared" si="8"/>
        <v>52204.13</v>
      </c>
      <c r="G75" s="401">
        <f t="shared" si="8"/>
        <v>934</v>
      </c>
      <c r="H75" s="239">
        <f t="shared" si="8"/>
        <v>886</v>
      </c>
      <c r="I75" s="401">
        <f t="shared" si="8"/>
        <v>187856</v>
      </c>
      <c r="J75" s="401">
        <f t="shared" si="8"/>
        <v>545577</v>
      </c>
      <c r="K75" s="401">
        <f t="shared" si="8"/>
        <v>21374</v>
      </c>
      <c r="L75" s="401">
        <f t="shared" si="8"/>
        <v>22102</v>
      </c>
      <c r="M75" s="401">
        <f t="shared" si="8"/>
        <v>14757</v>
      </c>
      <c r="N75" s="401">
        <f t="shared" si="8"/>
        <v>39815</v>
      </c>
    </row>
    <row r="80" ht="12.75">
      <c r="D80" s="6">
        <v>13</v>
      </c>
    </row>
  </sheetData>
  <mergeCells count="8">
    <mergeCell ref="C4:H4"/>
    <mergeCell ref="C56:H56"/>
    <mergeCell ref="M57:N57"/>
    <mergeCell ref="M58:N58"/>
    <mergeCell ref="K4:L4"/>
    <mergeCell ref="K56:L56"/>
    <mergeCell ref="M5:N5"/>
    <mergeCell ref="M6:N6"/>
  </mergeCells>
  <printOptions gridLines="1" horizontalCentered="1"/>
  <pageMargins left="0.75" right="0.75" top="0.38" bottom="0.89" header="0.28" footer="0.5"/>
  <pageSetup blackAndWhite="1" horizontalDpi="300" verticalDpi="300" orientation="landscape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E1">
      <selection activeCell="J19" sqref="J19"/>
    </sheetView>
  </sheetViews>
  <sheetFormatPr defaultColWidth="9.140625" defaultRowHeight="12.75"/>
  <cols>
    <col min="1" max="1" width="3.7109375" style="129" customWidth="1"/>
    <col min="2" max="2" width="24.00390625" style="129" customWidth="1"/>
    <col min="3" max="3" width="10.28125" style="25" customWidth="1"/>
    <col min="4" max="4" width="13.140625" style="25" customWidth="1"/>
    <col min="5" max="5" width="10.28125" style="25" customWidth="1"/>
    <col min="6" max="6" width="9.57421875" style="25" customWidth="1"/>
    <col min="7" max="7" width="9.28125" style="25" bestFit="1" customWidth="1"/>
    <col min="8" max="8" width="9.28125" style="125" bestFit="1" customWidth="1"/>
    <col min="9" max="9" width="9.8515625" style="25" customWidth="1"/>
    <col min="10" max="10" width="11.28125" style="25" bestFit="1" customWidth="1"/>
    <col min="11" max="11" width="9.28125" style="25" bestFit="1" customWidth="1"/>
    <col min="12" max="12" width="11.28125" style="25" bestFit="1" customWidth="1"/>
    <col min="13" max="13" width="9.28125" style="25" bestFit="1" customWidth="1"/>
    <col min="14" max="14" width="8.8515625" style="25" customWidth="1"/>
    <col min="15" max="16384" width="9.140625" style="129" customWidth="1"/>
  </cols>
  <sheetData>
    <row r="1" spans="1:5" ht="15">
      <c r="A1" s="131"/>
      <c r="B1" s="131"/>
      <c r="C1" s="24"/>
      <c r="D1" s="24"/>
      <c r="E1" s="24"/>
    </row>
    <row r="2" spans="3:10" ht="15">
      <c r="C2" s="24"/>
      <c r="D2" s="24"/>
      <c r="H2" s="234"/>
      <c r="I2" s="26"/>
      <c r="J2" s="26"/>
    </row>
    <row r="3" spans="3:10" ht="15">
      <c r="C3" s="24"/>
      <c r="D3" s="24"/>
      <c r="H3" s="234"/>
      <c r="I3" s="26"/>
      <c r="J3" s="26"/>
    </row>
    <row r="4" spans="1:10" ht="12.75">
      <c r="A4" s="257" t="s">
        <v>120</v>
      </c>
      <c r="B4" s="257" t="s">
        <v>5</v>
      </c>
      <c r="C4" s="759" t="s">
        <v>455</v>
      </c>
      <c r="D4" s="759"/>
      <c r="E4" s="759"/>
      <c r="F4" s="759"/>
      <c r="G4" s="759"/>
      <c r="H4" s="759"/>
      <c r="I4" s="26" t="s">
        <v>106</v>
      </c>
      <c r="J4" s="26"/>
    </row>
    <row r="5" spans="1:14" ht="12.75">
      <c r="A5" s="280" t="s">
        <v>6</v>
      </c>
      <c r="B5" s="281"/>
      <c r="C5" s="282" t="s">
        <v>78</v>
      </c>
      <c r="D5" s="184" t="s">
        <v>193</v>
      </c>
      <c r="E5" s="273" t="s">
        <v>107</v>
      </c>
      <c r="F5" s="275"/>
      <c r="G5" s="218" t="s">
        <v>78</v>
      </c>
      <c r="H5" s="331" t="s">
        <v>78</v>
      </c>
      <c r="I5" s="26" t="s">
        <v>84</v>
      </c>
      <c r="J5" s="287"/>
      <c r="K5" s="271" t="s">
        <v>137</v>
      </c>
      <c r="L5" s="270"/>
      <c r="M5" s="695" t="s">
        <v>141</v>
      </c>
      <c r="N5" s="696"/>
    </row>
    <row r="6" spans="1:14" ht="12.75">
      <c r="A6" s="281"/>
      <c r="B6" s="280"/>
      <c r="C6" s="283" t="s">
        <v>79</v>
      </c>
      <c r="D6" s="218" t="s">
        <v>75</v>
      </c>
      <c r="E6" s="218" t="s">
        <v>75</v>
      </c>
      <c r="F6" s="218" t="s">
        <v>61</v>
      </c>
      <c r="G6" s="283" t="s">
        <v>80</v>
      </c>
      <c r="H6" s="332" t="s">
        <v>89</v>
      </c>
      <c r="I6" s="26" t="s">
        <v>108</v>
      </c>
      <c r="J6" s="26"/>
      <c r="K6" s="288" t="s">
        <v>138</v>
      </c>
      <c r="L6" s="289"/>
      <c r="M6" s="768" t="s">
        <v>142</v>
      </c>
      <c r="N6" s="769"/>
    </row>
    <row r="7" spans="1:14" ht="12.75">
      <c r="A7" s="258"/>
      <c r="B7" s="258"/>
      <c r="C7" s="284"/>
      <c r="D7" s="284"/>
      <c r="E7" s="284"/>
      <c r="F7" s="284" t="s">
        <v>33</v>
      </c>
      <c r="G7" s="284" t="s">
        <v>81</v>
      </c>
      <c r="H7" s="333" t="s">
        <v>91</v>
      </c>
      <c r="I7" s="231" t="s">
        <v>75</v>
      </c>
      <c r="J7" s="231" t="s">
        <v>61</v>
      </c>
      <c r="K7" s="231" t="s">
        <v>54</v>
      </c>
      <c r="L7" s="231" t="s">
        <v>88</v>
      </c>
      <c r="M7" s="231" t="s">
        <v>75</v>
      </c>
      <c r="N7" s="231" t="s">
        <v>61</v>
      </c>
    </row>
    <row r="8" spans="1:14" ht="12.75">
      <c r="A8" s="66">
        <v>1</v>
      </c>
      <c r="B8" s="71" t="s">
        <v>7</v>
      </c>
      <c r="C8" s="71">
        <v>61</v>
      </c>
      <c r="D8" s="71">
        <v>36</v>
      </c>
      <c r="E8" s="71">
        <v>36</v>
      </c>
      <c r="F8" s="71">
        <v>69</v>
      </c>
      <c r="G8" s="71">
        <v>16</v>
      </c>
      <c r="H8" s="232">
        <f>C8-D8-G8</f>
        <v>9</v>
      </c>
      <c r="I8" s="71">
        <v>422</v>
      </c>
      <c r="J8" s="71">
        <v>419</v>
      </c>
      <c r="K8" s="71">
        <v>94</v>
      </c>
      <c r="L8" s="71">
        <v>68</v>
      </c>
      <c r="M8" s="71">
        <v>28</v>
      </c>
      <c r="N8" s="71">
        <v>23</v>
      </c>
    </row>
    <row r="9" spans="1:14" ht="12.75">
      <c r="A9" s="66">
        <v>2</v>
      </c>
      <c r="B9" s="71" t="s">
        <v>8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232">
        <f aca="true" t="shared" si="0" ref="H9:H50">C9-D9-G9</f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</row>
    <row r="10" spans="1:14" ht="12.75">
      <c r="A10" s="66">
        <v>3</v>
      </c>
      <c r="B10" s="71" t="s">
        <v>9</v>
      </c>
      <c r="C10" s="71">
        <v>277</v>
      </c>
      <c r="D10" s="71">
        <v>277</v>
      </c>
      <c r="E10" s="71">
        <v>229</v>
      </c>
      <c r="F10" s="71">
        <v>807</v>
      </c>
      <c r="G10" s="71">
        <v>0</v>
      </c>
      <c r="H10" s="232">
        <f t="shared" si="0"/>
        <v>0</v>
      </c>
      <c r="I10" s="71">
        <v>1685</v>
      </c>
      <c r="J10" s="71">
        <v>4354</v>
      </c>
      <c r="K10" s="71">
        <v>472</v>
      </c>
      <c r="L10" s="71">
        <v>1885</v>
      </c>
      <c r="M10" s="71">
        <v>476</v>
      </c>
      <c r="N10" s="71">
        <v>1520</v>
      </c>
    </row>
    <row r="11" spans="1:14" ht="12.75">
      <c r="A11" s="66">
        <v>4</v>
      </c>
      <c r="B11" s="71" t="s">
        <v>10</v>
      </c>
      <c r="C11" s="71">
        <v>248</v>
      </c>
      <c r="D11" s="71">
        <v>248</v>
      </c>
      <c r="E11" s="71">
        <v>248</v>
      </c>
      <c r="F11" s="71">
        <v>269</v>
      </c>
      <c r="G11" s="71">
        <v>0</v>
      </c>
      <c r="H11" s="232">
        <f t="shared" si="0"/>
        <v>0</v>
      </c>
      <c r="I11" s="71">
        <v>1691</v>
      </c>
      <c r="J11" s="71">
        <v>2947</v>
      </c>
      <c r="K11" s="71">
        <v>462</v>
      </c>
      <c r="L11" s="71">
        <v>571</v>
      </c>
      <c r="M11" s="71">
        <v>357</v>
      </c>
      <c r="N11" s="71">
        <v>385</v>
      </c>
    </row>
    <row r="12" spans="1:14" ht="12.75">
      <c r="A12" s="66">
        <v>5</v>
      </c>
      <c r="B12" s="71" t="s">
        <v>11</v>
      </c>
      <c r="C12" s="71">
        <v>10</v>
      </c>
      <c r="D12" s="71">
        <v>10</v>
      </c>
      <c r="E12" s="71">
        <v>10</v>
      </c>
      <c r="F12" s="71">
        <v>10</v>
      </c>
      <c r="G12" s="71">
        <v>0</v>
      </c>
      <c r="H12" s="232">
        <f t="shared" si="0"/>
        <v>0</v>
      </c>
      <c r="I12" s="71">
        <v>273</v>
      </c>
      <c r="J12" s="71">
        <v>164</v>
      </c>
      <c r="K12" s="71">
        <v>61</v>
      </c>
      <c r="L12" s="71">
        <v>38</v>
      </c>
      <c r="M12" s="71">
        <v>34</v>
      </c>
      <c r="N12" s="71">
        <v>24</v>
      </c>
    </row>
    <row r="13" spans="1:14" ht="12.75">
      <c r="A13" s="66">
        <v>6</v>
      </c>
      <c r="B13" s="71" t="s">
        <v>12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232">
        <f t="shared" si="0"/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</row>
    <row r="14" spans="1:14" ht="12.75">
      <c r="A14" s="66">
        <v>7</v>
      </c>
      <c r="B14" s="71" t="s">
        <v>13</v>
      </c>
      <c r="C14" s="71">
        <v>20</v>
      </c>
      <c r="D14" s="71">
        <v>16</v>
      </c>
      <c r="E14" s="71">
        <v>15</v>
      </c>
      <c r="F14" s="71">
        <v>11</v>
      </c>
      <c r="G14" s="71">
        <v>1</v>
      </c>
      <c r="H14" s="232">
        <f t="shared" si="0"/>
        <v>3</v>
      </c>
      <c r="I14" s="71">
        <v>823</v>
      </c>
      <c r="J14" s="71">
        <v>534</v>
      </c>
      <c r="K14" s="71">
        <v>218</v>
      </c>
      <c r="L14" s="71">
        <v>96</v>
      </c>
      <c r="M14" s="71">
        <v>81</v>
      </c>
      <c r="N14" s="71">
        <v>42</v>
      </c>
    </row>
    <row r="15" spans="1:14" ht="12.75">
      <c r="A15" s="66">
        <v>8</v>
      </c>
      <c r="B15" s="71" t="s">
        <v>159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232">
        <f t="shared" si="0"/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</row>
    <row r="16" spans="1:14" ht="12.75">
      <c r="A16" s="66">
        <v>9</v>
      </c>
      <c r="B16" s="71" t="s">
        <v>14</v>
      </c>
      <c r="C16" s="71">
        <v>3</v>
      </c>
      <c r="D16" s="71">
        <v>3</v>
      </c>
      <c r="E16" s="71">
        <v>3</v>
      </c>
      <c r="F16" s="71">
        <v>9</v>
      </c>
      <c r="G16" s="71">
        <v>0</v>
      </c>
      <c r="H16" s="232">
        <f t="shared" si="0"/>
        <v>0</v>
      </c>
      <c r="I16" s="71">
        <v>54</v>
      </c>
      <c r="J16" s="71">
        <v>65</v>
      </c>
      <c r="K16" s="71">
        <v>17</v>
      </c>
      <c r="L16" s="71">
        <v>9</v>
      </c>
      <c r="M16" s="71">
        <v>11</v>
      </c>
      <c r="N16" s="71">
        <v>17</v>
      </c>
    </row>
    <row r="17" spans="1:14" ht="12.75">
      <c r="A17" s="66">
        <v>10</v>
      </c>
      <c r="B17" s="71" t="s">
        <v>15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232">
        <f t="shared" si="0"/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</row>
    <row r="18" spans="1:15" ht="12.75">
      <c r="A18" s="66">
        <v>11</v>
      </c>
      <c r="B18" s="71" t="s">
        <v>16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232">
        <f t="shared" si="0"/>
        <v>0</v>
      </c>
      <c r="I18" s="71">
        <v>5</v>
      </c>
      <c r="J18" s="71">
        <v>1</v>
      </c>
      <c r="K18" s="71">
        <v>0</v>
      </c>
      <c r="L18" s="71">
        <v>0</v>
      </c>
      <c r="M18" s="71">
        <v>0</v>
      </c>
      <c r="N18" s="71">
        <v>0</v>
      </c>
      <c r="O18" s="25"/>
    </row>
    <row r="19" spans="1:14" ht="12.75">
      <c r="A19" s="66">
        <v>12</v>
      </c>
      <c r="B19" s="71" t="s">
        <v>17</v>
      </c>
      <c r="C19" s="71">
        <v>19</v>
      </c>
      <c r="D19" s="71">
        <v>19</v>
      </c>
      <c r="E19" s="71">
        <v>19</v>
      </c>
      <c r="F19" s="71">
        <v>78</v>
      </c>
      <c r="G19" s="71">
        <v>0</v>
      </c>
      <c r="H19" s="232">
        <f t="shared" si="0"/>
        <v>0</v>
      </c>
      <c r="I19" s="71">
        <v>148</v>
      </c>
      <c r="J19" s="71">
        <v>364</v>
      </c>
      <c r="K19" s="71">
        <v>2</v>
      </c>
      <c r="L19" s="71">
        <v>27</v>
      </c>
      <c r="M19" s="71">
        <v>0</v>
      </c>
      <c r="N19" s="71">
        <v>0</v>
      </c>
    </row>
    <row r="20" spans="1:14" ht="12.75">
      <c r="A20" s="66">
        <v>13</v>
      </c>
      <c r="B20" s="71" t="s">
        <v>161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232">
        <f t="shared" si="0"/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</row>
    <row r="21" spans="1:14" ht="12.75">
      <c r="A21" s="66">
        <v>14</v>
      </c>
      <c r="B21" s="71" t="s">
        <v>76</v>
      </c>
      <c r="C21" s="71">
        <v>25</v>
      </c>
      <c r="D21" s="71">
        <v>25</v>
      </c>
      <c r="E21" s="71">
        <v>25</v>
      </c>
      <c r="F21" s="71">
        <v>59</v>
      </c>
      <c r="G21" s="71">
        <v>0</v>
      </c>
      <c r="H21" s="232">
        <f t="shared" si="0"/>
        <v>0</v>
      </c>
      <c r="I21" s="71">
        <v>534</v>
      </c>
      <c r="J21" s="71">
        <v>843</v>
      </c>
      <c r="K21" s="71">
        <v>0</v>
      </c>
      <c r="L21" s="71">
        <v>0</v>
      </c>
      <c r="M21" s="71">
        <v>0</v>
      </c>
      <c r="N21" s="71">
        <v>0</v>
      </c>
    </row>
    <row r="22" spans="1:14" ht="12.75">
      <c r="A22" s="66">
        <v>15</v>
      </c>
      <c r="B22" s="71" t="s">
        <v>103</v>
      </c>
      <c r="C22" s="71">
        <v>8</v>
      </c>
      <c r="D22" s="71">
        <v>8</v>
      </c>
      <c r="E22" s="71">
        <v>8</v>
      </c>
      <c r="F22" s="71">
        <v>19</v>
      </c>
      <c r="G22" s="71">
        <v>0</v>
      </c>
      <c r="H22" s="232">
        <f t="shared" si="0"/>
        <v>0</v>
      </c>
      <c r="I22" s="71">
        <v>246</v>
      </c>
      <c r="J22" s="71">
        <v>382</v>
      </c>
      <c r="K22" s="71">
        <v>36</v>
      </c>
      <c r="L22" s="71">
        <v>66</v>
      </c>
      <c r="M22" s="71">
        <v>33</v>
      </c>
      <c r="N22" s="71">
        <v>51</v>
      </c>
    </row>
    <row r="23" spans="1:14" ht="12.75">
      <c r="A23" s="66">
        <v>16</v>
      </c>
      <c r="B23" s="71" t="s">
        <v>20</v>
      </c>
      <c r="C23" s="71">
        <v>47</v>
      </c>
      <c r="D23" s="71">
        <v>40</v>
      </c>
      <c r="E23" s="71">
        <v>40</v>
      </c>
      <c r="F23" s="71">
        <v>38</v>
      </c>
      <c r="G23" s="71">
        <v>7</v>
      </c>
      <c r="H23" s="232">
        <f t="shared" si="0"/>
        <v>0</v>
      </c>
      <c r="I23" s="71">
        <v>329</v>
      </c>
      <c r="J23" s="71">
        <v>502</v>
      </c>
      <c r="K23" s="71">
        <v>81</v>
      </c>
      <c r="L23" s="71">
        <v>33</v>
      </c>
      <c r="M23" s="71">
        <v>47</v>
      </c>
      <c r="N23" s="71">
        <v>25</v>
      </c>
    </row>
    <row r="24" spans="1:14" ht="12.75">
      <c r="A24" s="66">
        <v>17</v>
      </c>
      <c r="B24" s="71" t="s">
        <v>21</v>
      </c>
      <c r="C24" s="71">
        <v>6</v>
      </c>
      <c r="D24" s="71">
        <v>4</v>
      </c>
      <c r="E24" s="71">
        <v>4</v>
      </c>
      <c r="F24" s="71">
        <v>2</v>
      </c>
      <c r="G24" s="71">
        <v>0</v>
      </c>
      <c r="H24" s="232">
        <f t="shared" si="0"/>
        <v>2</v>
      </c>
      <c r="I24" s="71">
        <v>340</v>
      </c>
      <c r="J24" s="71">
        <v>373</v>
      </c>
      <c r="K24" s="71">
        <v>124</v>
      </c>
      <c r="L24" s="71">
        <v>146</v>
      </c>
      <c r="M24" s="71">
        <v>22</v>
      </c>
      <c r="N24" s="71">
        <v>19</v>
      </c>
    </row>
    <row r="25" spans="1:14" ht="12.75">
      <c r="A25" s="66">
        <v>18</v>
      </c>
      <c r="B25" s="71" t="s">
        <v>19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232">
        <f t="shared" si="0"/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</row>
    <row r="26" spans="1:14" ht="12.75">
      <c r="A26" s="66">
        <v>19</v>
      </c>
      <c r="B26" s="71" t="s">
        <v>123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232">
        <f t="shared" si="0"/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</row>
    <row r="27" spans="1:14" s="290" customFormat="1" ht="14.25">
      <c r="A27" s="255"/>
      <c r="B27" s="205" t="s">
        <v>221</v>
      </c>
      <c r="C27" s="205">
        <f aca="true" t="shared" si="1" ref="C27:N27">SUM(C8:C26)</f>
        <v>724</v>
      </c>
      <c r="D27" s="205">
        <f t="shared" si="1"/>
        <v>686</v>
      </c>
      <c r="E27" s="205">
        <f t="shared" si="1"/>
        <v>637</v>
      </c>
      <c r="F27" s="205">
        <f t="shared" si="1"/>
        <v>1371</v>
      </c>
      <c r="G27" s="205">
        <f t="shared" si="1"/>
        <v>24</v>
      </c>
      <c r="H27" s="239">
        <f t="shared" si="1"/>
        <v>14</v>
      </c>
      <c r="I27" s="205">
        <f t="shared" si="1"/>
        <v>6550</v>
      </c>
      <c r="J27" s="205">
        <f t="shared" si="1"/>
        <v>10948</v>
      </c>
      <c r="K27" s="205">
        <f t="shared" si="1"/>
        <v>1567</v>
      </c>
      <c r="L27" s="205">
        <f t="shared" si="1"/>
        <v>2939</v>
      </c>
      <c r="M27" s="205">
        <f t="shared" si="1"/>
        <v>1089</v>
      </c>
      <c r="N27" s="205">
        <f t="shared" si="1"/>
        <v>2106</v>
      </c>
    </row>
    <row r="28" spans="1:14" ht="12.75">
      <c r="A28" s="66">
        <v>20</v>
      </c>
      <c r="B28" s="71" t="s">
        <v>23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232">
        <f t="shared" si="0"/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</row>
    <row r="29" spans="1:14" ht="12.75">
      <c r="A29" s="66">
        <v>21</v>
      </c>
      <c r="B29" s="71" t="s">
        <v>256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232">
        <f t="shared" si="0"/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</row>
    <row r="30" spans="1:14" ht="12.75">
      <c r="A30" s="66">
        <v>22</v>
      </c>
      <c r="B30" s="71" t="s">
        <v>166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232">
        <f t="shared" si="0"/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</row>
    <row r="31" spans="1:14" ht="12.75">
      <c r="A31" s="66">
        <v>23</v>
      </c>
      <c r="B31" s="71" t="s">
        <v>24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232">
        <f t="shared" si="0"/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</row>
    <row r="32" spans="1:14" ht="12.75">
      <c r="A32" s="66">
        <v>24</v>
      </c>
      <c r="B32" s="71" t="s">
        <v>22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232">
        <f t="shared" si="0"/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</row>
    <row r="33" spans="1:14" ht="12.75">
      <c r="A33" s="66">
        <v>25</v>
      </c>
      <c r="B33" s="71" t="s">
        <v>139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232">
        <f t="shared" si="0"/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</row>
    <row r="34" spans="1:14" ht="12.75">
      <c r="A34" s="66">
        <v>26</v>
      </c>
      <c r="B34" s="71" t="s">
        <v>18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232">
        <f t="shared" si="0"/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</row>
    <row r="35" spans="1:14" ht="12.75">
      <c r="A35" s="66">
        <v>27</v>
      </c>
      <c r="B35" s="71" t="s">
        <v>102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232">
        <f t="shared" si="0"/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</row>
    <row r="36" spans="1:14" s="290" customFormat="1" ht="14.25">
      <c r="A36" s="255"/>
      <c r="B36" s="205" t="s">
        <v>223</v>
      </c>
      <c r="C36" s="205">
        <f aca="true" t="shared" si="2" ref="C36:N36">SUM(C28:C35)</f>
        <v>0</v>
      </c>
      <c r="D36" s="205">
        <f t="shared" si="2"/>
        <v>0</v>
      </c>
      <c r="E36" s="205">
        <f t="shared" si="2"/>
        <v>0</v>
      </c>
      <c r="F36" s="205">
        <f t="shared" si="2"/>
        <v>0</v>
      </c>
      <c r="G36" s="205">
        <f t="shared" si="2"/>
        <v>0</v>
      </c>
      <c r="H36" s="239">
        <f t="shared" si="2"/>
        <v>0</v>
      </c>
      <c r="I36" s="205">
        <f t="shared" si="2"/>
        <v>0</v>
      </c>
      <c r="J36" s="205">
        <f t="shared" si="2"/>
        <v>0</v>
      </c>
      <c r="K36" s="205">
        <f t="shared" si="2"/>
        <v>0</v>
      </c>
      <c r="L36" s="205">
        <f t="shared" si="2"/>
        <v>0</v>
      </c>
      <c r="M36" s="205">
        <f t="shared" si="2"/>
        <v>0</v>
      </c>
      <c r="N36" s="205">
        <f t="shared" si="2"/>
        <v>0</v>
      </c>
    </row>
    <row r="37" spans="1:14" ht="12.75">
      <c r="A37" s="62">
        <v>28</v>
      </c>
      <c r="B37" s="71" t="s">
        <v>160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232">
        <f t="shared" si="0"/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</row>
    <row r="38" spans="1:14" ht="12.75">
      <c r="A38" s="62">
        <v>29</v>
      </c>
      <c r="B38" s="71" t="s">
        <v>262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232">
        <f t="shared" si="0"/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</row>
    <row r="39" spans="1:14" ht="12.75">
      <c r="A39" s="66">
        <v>30</v>
      </c>
      <c r="B39" s="71" t="s">
        <v>227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232">
        <f t="shared" si="0"/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</row>
    <row r="40" spans="1:14" ht="12.75">
      <c r="A40" s="62">
        <v>31</v>
      </c>
      <c r="B40" s="71" t="s">
        <v>214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232">
        <f t="shared" si="0"/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</row>
    <row r="41" spans="1:14" ht="12.75">
      <c r="A41" s="66">
        <v>32</v>
      </c>
      <c r="B41" s="71" t="s">
        <v>231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232">
        <f t="shared" si="0"/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</row>
    <row r="42" spans="1:14" ht="12.75">
      <c r="A42" s="62">
        <v>33</v>
      </c>
      <c r="B42" s="71" t="s">
        <v>215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232">
        <f t="shared" si="0"/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</row>
    <row r="43" spans="1:14" ht="12.75">
      <c r="A43" s="66">
        <v>34</v>
      </c>
      <c r="B43" s="71" t="s">
        <v>216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232">
        <f t="shared" si="0"/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</row>
    <row r="44" spans="1:14" ht="12.75">
      <c r="A44" s="136">
        <v>35</v>
      </c>
      <c r="B44" s="139" t="s">
        <v>358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232">
        <f>C44-D44-G44</f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</row>
    <row r="45" spans="1:14" ht="12.75">
      <c r="A45" s="62">
        <v>36</v>
      </c>
      <c r="B45" s="63" t="s">
        <v>234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232">
        <f t="shared" si="0"/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</row>
    <row r="46" spans="1:14" ht="12.75">
      <c r="A46" s="62">
        <v>37</v>
      </c>
      <c r="B46" s="63" t="s">
        <v>246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232">
        <f t="shared" si="0"/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</row>
    <row r="47" spans="1:14" ht="12.75">
      <c r="A47" s="66">
        <v>38</v>
      </c>
      <c r="B47" s="63" t="s">
        <v>25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232">
        <f t="shared" si="0"/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</row>
    <row r="48" spans="1:14" ht="12.75">
      <c r="A48" s="62">
        <v>39</v>
      </c>
      <c r="B48" s="63" t="s">
        <v>220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232">
        <f t="shared" si="0"/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</row>
    <row r="49" spans="1:14" ht="12.75">
      <c r="A49" s="62">
        <v>40</v>
      </c>
      <c r="B49" s="63" t="s">
        <v>359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232">
        <f>C49-D49-G49</f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</row>
    <row r="50" spans="1:14" ht="12.75">
      <c r="A50" s="66">
        <v>41</v>
      </c>
      <c r="B50" s="71" t="s">
        <v>447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232">
        <f t="shared" si="0"/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</row>
    <row r="51" spans="1:14" s="290" customFormat="1" ht="14.25">
      <c r="A51" s="255"/>
      <c r="B51" s="205" t="s">
        <v>222</v>
      </c>
      <c r="C51" s="205">
        <f aca="true" t="shared" si="3" ref="C51:N51">SUM(C37:C50)</f>
        <v>0</v>
      </c>
      <c r="D51" s="205">
        <f t="shared" si="3"/>
        <v>0</v>
      </c>
      <c r="E51" s="205">
        <f t="shared" si="3"/>
        <v>0</v>
      </c>
      <c r="F51" s="205">
        <f t="shared" si="3"/>
        <v>0</v>
      </c>
      <c r="G51" s="205">
        <f t="shared" si="3"/>
        <v>0</v>
      </c>
      <c r="H51" s="239">
        <f t="shared" si="3"/>
        <v>0</v>
      </c>
      <c r="I51" s="205">
        <f t="shared" si="3"/>
        <v>0</v>
      </c>
      <c r="J51" s="205">
        <f t="shared" si="3"/>
        <v>0</v>
      </c>
      <c r="K51" s="205">
        <f t="shared" si="3"/>
        <v>0</v>
      </c>
      <c r="L51" s="205">
        <f t="shared" si="3"/>
        <v>0</v>
      </c>
      <c r="M51" s="205">
        <f t="shared" si="3"/>
        <v>0</v>
      </c>
      <c r="N51" s="205">
        <f t="shared" si="3"/>
        <v>0</v>
      </c>
    </row>
    <row r="52" spans="1:14" s="290" customFormat="1" ht="12.75" customHeight="1">
      <c r="A52" s="255"/>
      <c r="B52" s="256" t="s">
        <v>121</v>
      </c>
      <c r="C52" s="205">
        <f aca="true" t="shared" si="4" ref="C52:N52">C27+C36+C51</f>
        <v>724</v>
      </c>
      <c r="D52" s="205">
        <f t="shared" si="4"/>
        <v>686</v>
      </c>
      <c r="E52" s="205">
        <f t="shared" si="4"/>
        <v>637</v>
      </c>
      <c r="F52" s="205">
        <f t="shared" si="4"/>
        <v>1371</v>
      </c>
      <c r="G52" s="205">
        <f t="shared" si="4"/>
        <v>24</v>
      </c>
      <c r="H52" s="239">
        <f t="shared" si="4"/>
        <v>14</v>
      </c>
      <c r="I52" s="205">
        <f t="shared" si="4"/>
        <v>6550</v>
      </c>
      <c r="J52" s="205">
        <f t="shared" si="4"/>
        <v>10948</v>
      </c>
      <c r="K52" s="205">
        <f t="shared" si="4"/>
        <v>1567</v>
      </c>
      <c r="L52" s="205">
        <f t="shared" si="4"/>
        <v>2939</v>
      </c>
      <c r="M52" s="205">
        <f t="shared" si="4"/>
        <v>1089</v>
      </c>
      <c r="N52" s="205">
        <f t="shared" si="4"/>
        <v>2106</v>
      </c>
    </row>
    <row r="53" spans="2:10" ht="19.5" customHeight="1">
      <c r="B53" s="131"/>
      <c r="C53" s="26"/>
      <c r="D53" s="26"/>
      <c r="E53" s="26"/>
      <c r="F53" s="26"/>
      <c r="G53" s="26"/>
      <c r="H53" s="234"/>
      <c r="I53" s="26"/>
      <c r="J53" s="26"/>
    </row>
    <row r="54" ht="19.5" customHeight="1">
      <c r="B54" s="131"/>
    </row>
    <row r="55" ht="19.5" customHeight="1">
      <c r="B55" s="131"/>
    </row>
    <row r="56" spans="1:14" ht="19.5" customHeight="1">
      <c r="A56" s="372" t="s">
        <v>120</v>
      </c>
      <c r="B56" s="372" t="s">
        <v>5</v>
      </c>
      <c r="C56" s="760" t="s">
        <v>455</v>
      </c>
      <c r="D56" s="760"/>
      <c r="E56" s="760"/>
      <c r="F56" s="760"/>
      <c r="G56" s="760"/>
      <c r="H56" s="760"/>
      <c r="I56" s="415" t="s">
        <v>106</v>
      </c>
      <c r="J56" s="416"/>
      <c r="K56" s="417"/>
      <c r="L56" s="417"/>
      <c r="M56" s="417"/>
      <c r="N56" s="418"/>
    </row>
    <row r="57" spans="1:14" ht="12.75">
      <c r="A57" s="374" t="s">
        <v>6</v>
      </c>
      <c r="B57" s="419"/>
      <c r="C57" s="420" t="s">
        <v>78</v>
      </c>
      <c r="D57" s="380" t="s">
        <v>193</v>
      </c>
      <c r="E57" s="438" t="s">
        <v>107</v>
      </c>
      <c r="F57" s="439"/>
      <c r="G57" s="373" t="s">
        <v>78</v>
      </c>
      <c r="H57" s="331" t="s">
        <v>78</v>
      </c>
      <c r="I57" s="421" t="s">
        <v>84</v>
      </c>
      <c r="J57" s="422"/>
      <c r="K57" s="421" t="s">
        <v>137</v>
      </c>
      <c r="L57" s="377"/>
      <c r="M57" s="742" t="s">
        <v>141</v>
      </c>
      <c r="N57" s="743"/>
    </row>
    <row r="58" spans="1:14" ht="12.75">
      <c r="A58" s="419"/>
      <c r="B58" s="374"/>
      <c r="C58" s="375" t="s">
        <v>79</v>
      </c>
      <c r="D58" s="373" t="s">
        <v>75</v>
      </c>
      <c r="E58" s="373" t="s">
        <v>75</v>
      </c>
      <c r="F58" s="373" t="s">
        <v>61</v>
      </c>
      <c r="G58" s="375" t="s">
        <v>80</v>
      </c>
      <c r="H58" s="332" t="s">
        <v>89</v>
      </c>
      <c r="I58" s="423" t="s">
        <v>108</v>
      </c>
      <c r="J58" s="424"/>
      <c r="K58" s="440" t="s">
        <v>138</v>
      </c>
      <c r="L58" s="441"/>
      <c r="M58" s="766" t="s">
        <v>142</v>
      </c>
      <c r="N58" s="767"/>
    </row>
    <row r="59" spans="1:14" ht="12.75">
      <c r="A59" s="425"/>
      <c r="B59" s="425"/>
      <c r="C59" s="376"/>
      <c r="D59" s="376"/>
      <c r="E59" s="376"/>
      <c r="F59" s="376" t="s">
        <v>33</v>
      </c>
      <c r="G59" s="376" t="s">
        <v>81</v>
      </c>
      <c r="H59" s="333" t="s">
        <v>91</v>
      </c>
      <c r="I59" s="426" t="s">
        <v>75</v>
      </c>
      <c r="J59" s="426" t="s">
        <v>61</v>
      </c>
      <c r="K59" s="426" t="s">
        <v>54</v>
      </c>
      <c r="L59" s="426" t="s">
        <v>88</v>
      </c>
      <c r="M59" s="426" t="s">
        <v>75</v>
      </c>
      <c r="N59" s="426" t="s">
        <v>61</v>
      </c>
    </row>
    <row r="60" spans="1:14" ht="15.75" customHeight="1">
      <c r="A60" s="141">
        <v>42</v>
      </c>
      <c r="B60" s="142" t="s">
        <v>263</v>
      </c>
      <c r="C60" s="152">
        <v>0</v>
      </c>
      <c r="D60" s="152">
        <v>0</v>
      </c>
      <c r="E60" s="152">
        <v>0</v>
      </c>
      <c r="F60" s="152">
        <v>0</v>
      </c>
      <c r="G60" s="152">
        <v>0</v>
      </c>
      <c r="H60" s="232">
        <f aca="true" t="shared" si="5" ref="H60:H69">C60-D60-G60</f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v>0</v>
      </c>
    </row>
    <row r="61" spans="1:14" ht="15.75" customHeight="1">
      <c r="A61" s="141">
        <v>43</v>
      </c>
      <c r="B61" s="142" t="s">
        <v>77</v>
      </c>
      <c r="C61" s="152">
        <v>0</v>
      </c>
      <c r="D61" s="152">
        <v>0</v>
      </c>
      <c r="E61" s="152">
        <v>0</v>
      </c>
      <c r="F61" s="152">
        <v>0</v>
      </c>
      <c r="G61" s="152">
        <v>0</v>
      </c>
      <c r="H61" s="232">
        <f t="shared" si="5"/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  <c r="N61" s="152">
        <v>0</v>
      </c>
    </row>
    <row r="62" spans="1:14" ht="15.75" customHeight="1">
      <c r="A62" s="141">
        <v>44</v>
      </c>
      <c r="B62" s="142" t="s">
        <v>264</v>
      </c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232">
        <f t="shared" si="5"/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v>0</v>
      </c>
    </row>
    <row r="63" spans="1:14" ht="15.75" customHeight="1">
      <c r="A63" s="141">
        <v>45</v>
      </c>
      <c r="B63" s="142" t="s">
        <v>29</v>
      </c>
      <c r="C63" s="152">
        <v>0</v>
      </c>
      <c r="D63" s="152">
        <v>0</v>
      </c>
      <c r="E63" s="152">
        <v>0</v>
      </c>
      <c r="F63" s="152">
        <v>0</v>
      </c>
      <c r="G63" s="152">
        <v>0</v>
      </c>
      <c r="H63" s="232">
        <f t="shared" si="5"/>
        <v>0</v>
      </c>
      <c r="I63" s="152">
        <v>0</v>
      </c>
      <c r="J63" s="152">
        <v>0</v>
      </c>
      <c r="K63" s="152">
        <v>0</v>
      </c>
      <c r="L63" s="152">
        <v>0</v>
      </c>
      <c r="M63" s="152">
        <v>0</v>
      </c>
      <c r="N63" s="152">
        <v>0</v>
      </c>
    </row>
    <row r="64" spans="1:14" ht="15.75" customHeight="1">
      <c r="A64" s="141">
        <v>46</v>
      </c>
      <c r="B64" s="142" t="s">
        <v>230</v>
      </c>
      <c r="C64" s="152">
        <v>102</v>
      </c>
      <c r="D64" s="152">
        <v>97</v>
      </c>
      <c r="E64" s="152">
        <v>97</v>
      </c>
      <c r="F64" s="152">
        <v>234</v>
      </c>
      <c r="G64" s="152">
        <v>0</v>
      </c>
      <c r="H64" s="232">
        <f t="shared" si="5"/>
        <v>5</v>
      </c>
      <c r="I64" s="152">
        <v>420</v>
      </c>
      <c r="J64" s="152">
        <v>562</v>
      </c>
      <c r="K64" s="152">
        <v>96</v>
      </c>
      <c r="L64" s="152">
        <v>39</v>
      </c>
      <c r="M64" s="152">
        <v>158</v>
      </c>
      <c r="N64" s="152">
        <v>168</v>
      </c>
    </row>
    <row r="65" spans="1:14" ht="15.75" customHeight="1">
      <c r="A65" s="141">
        <v>47</v>
      </c>
      <c r="B65" s="142" t="s">
        <v>30</v>
      </c>
      <c r="C65" s="152">
        <v>0</v>
      </c>
      <c r="D65" s="152">
        <v>0</v>
      </c>
      <c r="E65" s="152">
        <v>0</v>
      </c>
      <c r="F65" s="152">
        <v>0</v>
      </c>
      <c r="G65" s="152">
        <v>0</v>
      </c>
      <c r="H65" s="232">
        <f t="shared" si="5"/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</row>
    <row r="66" spans="1:14" ht="15.75" customHeight="1">
      <c r="A66" s="141">
        <v>48</v>
      </c>
      <c r="B66" s="142" t="s">
        <v>28</v>
      </c>
      <c r="C66" s="152">
        <v>0</v>
      </c>
      <c r="D66" s="152">
        <v>0</v>
      </c>
      <c r="E66" s="152">
        <v>0</v>
      </c>
      <c r="F66" s="152">
        <v>0</v>
      </c>
      <c r="G66" s="152">
        <v>0</v>
      </c>
      <c r="H66" s="232">
        <f t="shared" si="5"/>
        <v>0</v>
      </c>
      <c r="I66" s="152">
        <v>43</v>
      </c>
      <c r="J66" s="152">
        <v>13</v>
      </c>
      <c r="K66" s="152">
        <v>1</v>
      </c>
      <c r="L66" s="152">
        <v>0</v>
      </c>
      <c r="M66" s="152">
        <v>0</v>
      </c>
      <c r="N66" s="152">
        <v>0</v>
      </c>
    </row>
    <row r="67" spans="1:14" ht="15.75" customHeight="1">
      <c r="A67" s="141">
        <v>49</v>
      </c>
      <c r="B67" s="142" t="s">
        <v>265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  <c r="H67" s="232">
        <f t="shared" si="5"/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0</v>
      </c>
      <c r="N67" s="152">
        <v>0</v>
      </c>
    </row>
    <row r="68" spans="1:14" ht="15.75" customHeight="1">
      <c r="A68" s="141">
        <v>50</v>
      </c>
      <c r="B68" s="142" t="s">
        <v>26</v>
      </c>
      <c r="C68" s="152">
        <v>0</v>
      </c>
      <c r="D68" s="152">
        <v>0</v>
      </c>
      <c r="E68" s="152">
        <v>0</v>
      </c>
      <c r="F68" s="152">
        <v>0</v>
      </c>
      <c r="G68" s="152">
        <v>0</v>
      </c>
      <c r="H68" s="232">
        <f t="shared" si="5"/>
        <v>0</v>
      </c>
      <c r="I68" s="152">
        <v>0</v>
      </c>
      <c r="J68" s="152">
        <v>0</v>
      </c>
      <c r="K68" s="152">
        <v>0</v>
      </c>
      <c r="L68" s="152">
        <v>0</v>
      </c>
      <c r="M68" s="152">
        <v>0</v>
      </c>
      <c r="N68" s="152">
        <v>0</v>
      </c>
    </row>
    <row r="69" spans="1:14" ht="15.75" customHeight="1">
      <c r="A69" s="141">
        <v>51</v>
      </c>
      <c r="B69" s="142" t="s">
        <v>27</v>
      </c>
      <c r="C69" s="152">
        <v>0</v>
      </c>
      <c r="D69" s="152">
        <v>0</v>
      </c>
      <c r="E69" s="152">
        <v>0</v>
      </c>
      <c r="F69" s="152">
        <v>0</v>
      </c>
      <c r="G69" s="152">
        <v>0</v>
      </c>
      <c r="H69" s="232">
        <f t="shared" si="5"/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0</v>
      </c>
      <c r="N69" s="152">
        <v>0</v>
      </c>
    </row>
    <row r="70" spans="1:14" s="291" customFormat="1" ht="15.75" customHeight="1">
      <c r="A70" s="141"/>
      <c r="B70" s="442" t="s">
        <v>121</v>
      </c>
      <c r="C70" s="443">
        <f aca="true" t="shared" si="6" ref="C70:N70">SUM(C60:C69)</f>
        <v>102</v>
      </c>
      <c r="D70" s="443">
        <f t="shared" si="6"/>
        <v>97</v>
      </c>
      <c r="E70" s="443">
        <f t="shared" si="6"/>
        <v>97</v>
      </c>
      <c r="F70" s="443">
        <f t="shared" si="6"/>
        <v>234</v>
      </c>
      <c r="G70" s="443">
        <f t="shared" si="6"/>
        <v>0</v>
      </c>
      <c r="H70" s="520">
        <f t="shared" si="6"/>
        <v>5</v>
      </c>
      <c r="I70" s="443">
        <f t="shared" si="6"/>
        <v>463</v>
      </c>
      <c r="J70" s="443">
        <f t="shared" si="6"/>
        <v>575</v>
      </c>
      <c r="K70" s="443">
        <f t="shared" si="6"/>
        <v>97</v>
      </c>
      <c r="L70" s="443">
        <f t="shared" si="6"/>
        <v>39</v>
      </c>
      <c r="M70" s="443">
        <f t="shared" si="6"/>
        <v>158</v>
      </c>
      <c r="N70" s="443">
        <f t="shared" si="6"/>
        <v>168</v>
      </c>
    </row>
    <row r="71" spans="1:14" ht="15.75" customHeight="1">
      <c r="A71" s="141"/>
      <c r="B71" s="143" t="s">
        <v>33</v>
      </c>
      <c r="C71" s="152"/>
      <c r="D71" s="152"/>
      <c r="E71" s="152"/>
      <c r="F71" s="152"/>
      <c r="G71" s="152"/>
      <c r="H71" s="334"/>
      <c r="I71" s="152"/>
      <c r="J71" s="152"/>
      <c r="K71" s="152"/>
      <c r="L71" s="152"/>
      <c r="M71" s="152"/>
      <c r="N71" s="152"/>
    </row>
    <row r="72" spans="1:14" ht="15.75" customHeight="1">
      <c r="A72" s="141">
        <v>52</v>
      </c>
      <c r="B72" s="152" t="s">
        <v>31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232">
        <f>C72-D72-G72</f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</row>
    <row r="73" spans="1:14" ht="15.75" customHeight="1">
      <c r="A73" s="141">
        <v>53</v>
      </c>
      <c r="B73" s="152" t="s">
        <v>129</v>
      </c>
      <c r="C73" s="152">
        <v>0</v>
      </c>
      <c r="D73" s="152">
        <v>0</v>
      </c>
      <c r="E73" s="152">
        <v>0</v>
      </c>
      <c r="F73" s="152">
        <v>0</v>
      </c>
      <c r="G73" s="152">
        <v>0</v>
      </c>
      <c r="H73" s="232">
        <f>C73-D73-G73</f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</row>
    <row r="74" spans="1:14" s="291" customFormat="1" ht="15.75" customHeight="1">
      <c r="A74" s="444"/>
      <c r="B74" s="442" t="s">
        <v>121</v>
      </c>
      <c r="C74" s="443">
        <f aca="true" t="shared" si="7" ref="C74:J74">SUM(C72:C73)</f>
        <v>0</v>
      </c>
      <c r="D74" s="443">
        <f t="shared" si="7"/>
        <v>0</v>
      </c>
      <c r="E74" s="443">
        <f t="shared" si="7"/>
        <v>0</v>
      </c>
      <c r="F74" s="443">
        <f t="shared" si="7"/>
        <v>0</v>
      </c>
      <c r="G74" s="443">
        <f t="shared" si="7"/>
        <v>0</v>
      </c>
      <c r="H74" s="520">
        <f t="shared" si="7"/>
        <v>0</v>
      </c>
      <c r="I74" s="443">
        <f t="shared" si="7"/>
        <v>0</v>
      </c>
      <c r="J74" s="443">
        <f t="shared" si="7"/>
        <v>0</v>
      </c>
      <c r="K74" s="443">
        <f>SUM(K72:K73)</f>
        <v>0</v>
      </c>
      <c r="L74" s="443">
        <f>SUM(L72:L73)</f>
        <v>0</v>
      </c>
      <c r="M74" s="443">
        <f>SUM(M72:M73)</f>
        <v>0</v>
      </c>
      <c r="N74" s="443">
        <f>SUM(N72:N73)</f>
        <v>0</v>
      </c>
    </row>
    <row r="75" spans="1:14" s="291" customFormat="1" ht="15.75" customHeight="1">
      <c r="A75" s="444"/>
      <c r="B75" s="442" t="s">
        <v>32</v>
      </c>
      <c r="C75" s="443">
        <f aca="true" t="shared" si="8" ref="C75:N75">+C52+C70+C74</f>
        <v>826</v>
      </c>
      <c r="D75" s="443">
        <f t="shared" si="8"/>
        <v>783</v>
      </c>
      <c r="E75" s="443">
        <f t="shared" si="8"/>
        <v>734</v>
      </c>
      <c r="F75" s="443">
        <f t="shared" si="8"/>
        <v>1605</v>
      </c>
      <c r="G75" s="443">
        <f t="shared" si="8"/>
        <v>24</v>
      </c>
      <c r="H75" s="520">
        <f t="shared" si="8"/>
        <v>19</v>
      </c>
      <c r="I75" s="443">
        <f t="shared" si="8"/>
        <v>7013</v>
      </c>
      <c r="J75" s="443">
        <f t="shared" si="8"/>
        <v>11523</v>
      </c>
      <c r="K75" s="443">
        <f t="shared" si="8"/>
        <v>1664</v>
      </c>
      <c r="L75" s="443">
        <f t="shared" si="8"/>
        <v>2978</v>
      </c>
      <c r="M75" s="443">
        <f t="shared" si="8"/>
        <v>1247</v>
      </c>
      <c r="N75" s="443">
        <f t="shared" si="8"/>
        <v>2274</v>
      </c>
    </row>
    <row r="79" spans="4:6" ht="12.75">
      <c r="D79" s="25">
        <v>13</v>
      </c>
      <c r="F79" s="25" t="s">
        <v>33</v>
      </c>
    </row>
  </sheetData>
  <mergeCells count="6">
    <mergeCell ref="M58:N58"/>
    <mergeCell ref="M57:N57"/>
    <mergeCell ref="C4:H4"/>
    <mergeCell ref="C56:H56"/>
    <mergeCell ref="M5:N5"/>
    <mergeCell ref="M6:N6"/>
  </mergeCells>
  <printOptions gridLines="1" horizontalCentered="1"/>
  <pageMargins left="0.75" right="0.75" top="0.38" bottom="0.78" header="0.28" footer="0.5"/>
  <pageSetup blackAndWhite="1" horizontalDpi="300" verticalDpi="300" orientation="landscape" paperSize="9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G1">
      <selection activeCell="L19" sqref="L19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9.140625" style="6" customWidth="1"/>
    <col min="4" max="4" width="10.7109375" style="6" customWidth="1"/>
    <col min="5" max="5" width="9.57421875" style="6" customWidth="1"/>
    <col min="6" max="6" width="9.8515625" style="6" customWidth="1"/>
    <col min="7" max="7" width="9.421875" style="6" customWidth="1"/>
    <col min="8" max="8" width="10.7109375" style="6" customWidth="1"/>
    <col min="9" max="9" width="9.28125" style="6" customWidth="1"/>
    <col min="10" max="10" width="10.8515625" style="6" customWidth="1"/>
    <col min="11" max="11" width="10.57421875" style="6" customWidth="1"/>
    <col min="12" max="14" width="9.8515625" style="6" customWidth="1"/>
    <col min="15" max="15" width="9.7109375" style="125" customWidth="1"/>
    <col min="16" max="16" width="12.7109375" style="125" customWidth="1"/>
    <col min="17" max="17" width="0.2890625" style="0" hidden="1" customWidth="1"/>
    <col min="18" max="18" width="0" style="0" hidden="1" customWidth="1"/>
    <col min="19" max="19" width="10.7109375" style="0" customWidth="1"/>
    <col min="20" max="20" width="11.28125" style="0" customWidth="1"/>
  </cols>
  <sheetData>
    <row r="1" spans="1:16" ht="14.25">
      <c r="A1" s="31"/>
      <c r="B1" s="31"/>
      <c r="C1" s="122"/>
      <c r="D1" s="122"/>
      <c r="E1" s="122"/>
      <c r="F1" s="122"/>
      <c r="G1" s="122"/>
      <c r="H1" s="122"/>
      <c r="I1" s="101"/>
      <c r="J1" s="101"/>
      <c r="K1" s="101"/>
      <c r="L1" s="101"/>
      <c r="M1" s="101"/>
      <c r="N1" s="101"/>
      <c r="O1" s="233"/>
      <c r="P1" s="233"/>
    </row>
    <row r="2" spans="1:16" ht="18" customHeight="1">
      <c r="A2" s="36"/>
      <c r="B2" s="36"/>
      <c r="C2" s="101" t="s">
        <v>33</v>
      </c>
      <c r="D2" s="122" t="s">
        <v>33</v>
      </c>
      <c r="E2" s="122"/>
      <c r="F2" s="122"/>
      <c r="G2" s="122"/>
      <c r="H2" s="101"/>
      <c r="I2" s="101"/>
      <c r="J2" s="101"/>
      <c r="K2" s="101"/>
      <c r="L2" s="101"/>
      <c r="M2" s="101"/>
      <c r="N2" s="101"/>
      <c r="O2" s="315"/>
      <c r="P2" s="233"/>
    </row>
    <row r="3" spans="1:16" ht="18" customHeight="1">
      <c r="A3" s="36"/>
      <c r="B3" s="36"/>
      <c r="C3" s="80" t="s">
        <v>33</v>
      </c>
      <c r="D3" s="187" t="s">
        <v>82</v>
      </c>
      <c r="E3" s="108"/>
      <c r="F3" s="108"/>
      <c r="G3" s="108" t="s">
        <v>33</v>
      </c>
      <c r="H3" s="108" t="s">
        <v>33</v>
      </c>
      <c r="I3" s="108" t="s">
        <v>33</v>
      </c>
      <c r="J3" s="108" t="s">
        <v>33</v>
      </c>
      <c r="K3" s="108" t="s">
        <v>33</v>
      </c>
      <c r="L3" s="108"/>
      <c r="M3" s="108"/>
      <c r="N3" s="108"/>
      <c r="O3" s="340"/>
      <c r="P3" s="233"/>
    </row>
    <row r="4" spans="1:16" ht="15" customHeight="1">
      <c r="A4" s="31" t="s">
        <v>4</v>
      </c>
      <c r="B4" s="55" t="s">
        <v>5</v>
      </c>
      <c r="C4" s="756" t="s">
        <v>147</v>
      </c>
      <c r="D4" s="758"/>
      <c r="E4" s="756" t="s">
        <v>146</v>
      </c>
      <c r="F4" s="758"/>
      <c r="G4" s="756" t="s">
        <v>145</v>
      </c>
      <c r="H4" s="758"/>
      <c r="I4" s="756" t="s">
        <v>144</v>
      </c>
      <c r="J4" s="758"/>
      <c r="K4" s="756" t="s">
        <v>143</v>
      </c>
      <c r="L4" s="758"/>
      <c r="M4" s="756" t="s">
        <v>224</v>
      </c>
      <c r="N4" s="758"/>
      <c r="O4" s="321" t="s">
        <v>217</v>
      </c>
      <c r="P4" s="341"/>
    </row>
    <row r="5" spans="1:16" ht="12.75">
      <c r="A5" s="31" t="s">
        <v>6</v>
      </c>
      <c r="B5" s="56"/>
      <c r="C5" s="104" t="s">
        <v>54</v>
      </c>
      <c r="D5" s="104" t="s">
        <v>61</v>
      </c>
      <c r="E5" s="104" t="s">
        <v>54</v>
      </c>
      <c r="F5" s="104" t="s">
        <v>61</v>
      </c>
      <c r="G5" s="104" t="s">
        <v>54</v>
      </c>
      <c r="H5" s="104" t="s">
        <v>61</v>
      </c>
      <c r="I5" s="104" t="s">
        <v>54</v>
      </c>
      <c r="J5" s="104" t="s">
        <v>61</v>
      </c>
      <c r="K5" s="104" t="s">
        <v>54</v>
      </c>
      <c r="L5" s="104" t="s">
        <v>61</v>
      </c>
      <c r="M5" s="104" t="s">
        <v>54</v>
      </c>
      <c r="N5" s="104" t="s">
        <v>61</v>
      </c>
      <c r="O5" s="327" t="s">
        <v>54</v>
      </c>
      <c r="P5" s="327" t="s">
        <v>61</v>
      </c>
    </row>
    <row r="6" spans="1:20" s="129" customFormat="1" ht="12.75">
      <c r="A6" s="66">
        <v>1</v>
      </c>
      <c r="B6" s="71" t="s">
        <v>7</v>
      </c>
      <c r="C6" s="71">
        <v>749</v>
      </c>
      <c r="D6" s="71">
        <v>298</v>
      </c>
      <c r="E6" s="71">
        <v>89</v>
      </c>
      <c r="F6" s="71">
        <v>169</v>
      </c>
      <c r="G6" s="71">
        <v>95</v>
      </c>
      <c r="H6" s="71">
        <v>77</v>
      </c>
      <c r="I6" s="71">
        <v>0</v>
      </c>
      <c r="J6" s="71">
        <v>0</v>
      </c>
      <c r="K6" s="71">
        <v>12</v>
      </c>
      <c r="L6" s="71">
        <v>7</v>
      </c>
      <c r="M6" s="71">
        <v>56</v>
      </c>
      <c r="N6" s="71">
        <v>30</v>
      </c>
      <c r="O6" s="232">
        <f aca="true" t="shared" si="0" ref="O6:O24">C6+E6+G6+I6+K6+M6</f>
        <v>1001</v>
      </c>
      <c r="P6" s="232">
        <f aca="true" t="shared" si="1" ref="P6:P24">D6+F6+H6+J6+L6+N6</f>
        <v>581</v>
      </c>
      <c r="Q6" s="25">
        <v>130</v>
      </c>
      <c r="R6" s="22">
        <v>11.01</v>
      </c>
      <c r="S6" s="22"/>
      <c r="T6" s="22"/>
    </row>
    <row r="7" spans="1:20" s="129" customFormat="1" ht="12.75">
      <c r="A7" s="66">
        <v>2</v>
      </c>
      <c r="B7" s="71" t="s">
        <v>8</v>
      </c>
      <c r="C7" s="71">
        <v>5</v>
      </c>
      <c r="D7" s="71">
        <v>15</v>
      </c>
      <c r="E7" s="71">
        <v>2</v>
      </c>
      <c r="F7" s="71">
        <v>6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6</v>
      </c>
      <c r="N7" s="71">
        <v>7</v>
      </c>
      <c r="O7" s="232">
        <f t="shared" si="0"/>
        <v>13</v>
      </c>
      <c r="P7" s="232">
        <f t="shared" si="1"/>
        <v>28</v>
      </c>
      <c r="Q7" s="25">
        <v>0</v>
      </c>
      <c r="R7" s="22">
        <v>0</v>
      </c>
      <c r="S7" s="22"/>
      <c r="T7" s="22"/>
    </row>
    <row r="8" spans="1:20" s="129" customFormat="1" ht="12.75">
      <c r="A8" s="66">
        <v>3</v>
      </c>
      <c r="B8" s="71" t="s">
        <v>9</v>
      </c>
      <c r="C8" s="71">
        <v>221</v>
      </c>
      <c r="D8" s="71">
        <v>96</v>
      </c>
      <c r="E8" s="71">
        <v>38</v>
      </c>
      <c r="F8" s="71">
        <v>32</v>
      </c>
      <c r="G8" s="71">
        <v>12</v>
      </c>
      <c r="H8" s="71">
        <v>3</v>
      </c>
      <c r="I8" s="71">
        <v>0</v>
      </c>
      <c r="J8" s="71">
        <v>0</v>
      </c>
      <c r="K8" s="71">
        <v>0</v>
      </c>
      <c r="L8" s="71">
        <v>0</v>
      </c>
      <c r="M8" s="71">
        <v>436</v>
      </c>
      <c r="N8" s="71">
        <v>256</v>
      </c>
      <c r="O8" s="232">
        <f t="shared" si="0"/>
        <v>707</v>
      </c>
      <c r="P8" s="232">
        <f t="shared" si="1"/>
        <v>387</v>
      </c>
      <c r="Q8" s="25">
        <v>173</v>
      </c>
      <c r="R8" s="22">
        <v>278.5</v>
      </c>
      <c r="S8" s="22"/>
      <c r="T8" s="22"/>
    </row>
    <row r="9" spans="1:20" ht="12.75">
      <c r="A9" s="62">
        <v>4</v>
      </c>
      <c r="B9" s="63" t="s">
        <v>10</v>
      </c>
      <c r="C9" s="63">
        <v>956</v>
      </c>
      <c r="D9" s="63">
        <v>1496</v>
      </c>
      <c r="E9" s="63">
        <v>145</v>
      </c>
      <c r="F9" s="63">
        <v>493</v>
      </c>
      <c r="G9" s="63">
        <v>63</v>
      </c>
      <c r="H9" s="63">
        <v>115</v>
      </c>
      <c r="I9" s="63">
        <v>0</v>
      </c>
      <c r="J9" s="63">
        <v>0</v>
      </c>
      <c r="K9" s="63">
        <v>0</v>
      </c>
      <c r="L9" s="63">
        <v>0</v>
      </c>
      <c r="M9" s="63">
        <v>561</v>
      </c>
      <c r="N9" s="63">
        <v>712</v>
      </c>
      <c r="O9" s="232">
        <f t="shared" si="0"/>
        <v>1725</v>
      </c>
      <c r="P9" s="232">
        <f t="shared" si="1"/>
        <v>2816</v>
      </c>
      <c r="Q9" s="6">
        <v>359</v>
      </c>
      <c r="R9" s="7">
        <v>214</v>
      </c>
      <c r="S9" s="7"/>
      <c r="T9" s="7"/>
    </row>
    <row r="10" spans="1:20" ht="12.75">
      <c r="A10" s="62">
        <v>5</v>
      </c>
      <c r="B10" s="63" t="s">
        <v>11</v>
      </c>
      <c r="C10" s="63">
        <v>275</v>
      </c>
      <c r="D10" s="63">
        <v>361</v>
      </c>
      <c r="E10" s="63">
        <v>16</v>
      </c>
      <c r="F10" s="63">
        <v>23</v>
      </c>
      <c r="G10" s="63">
        <v>48</v>
      </c>
      <c r="H10" s="63">
        <v>49</v>
      </c>
      <c r="I10" s="63">
        <v>0</v>
      </c>
      <c r="J10" s="63">
        <v>0</v>
      </c>
      <c r="K10" s="63">
        <v>13</v>
      </c>
      <c r="L10" s="63">
        <v>5</v>
      </c>
      <c r="M10" s="63">
        <v>7</v>
      </c>
      <c r="N10" s="63">
        <v>3</v>
      </c>
      <c r="O10" s="232">
        <f t="shared" si="0"/>
        <v>359</v>
      </c>
      <c r="P10" s="232">
        <f t="shared" si="1"/>
        <v>441</v>
      </c>
      <c r="Q10" s="6">
        <v>65</v>
      </c>
      <c r="R10" s="7">
        <v>61.08</v>
      </c>
      <c r="S10" s="7"/>
      <c r="T10" s="7"/>
    </row>
    <row r="11" spans="1:20" ht="12.75">
      <c r="A11" s="62">
        <v>6</v>
      </c>
      <c r="B11" s="63" t="s">
        <v>12</v>
      </c>
      <c r="C11" s="63">
        <v>175</v>
      </c>
      <c r="D11" s="63">
        <v>189</v>
      </c>
      <c r="E11" s="63">
        <v>70</v>
      </c>
      <c r="F11" s="63">
        <v>71</v>
      </c>
      <c r="G11" s="63">
        <v>55</v>
      </c>
      <c r="H11" s="63">
        <v>65</v>
      </c>
      <c r="I11" s="63">
        <v>0</v>
      </c>
      <c r="J11" s="63">
        <v>0</v>
      </c>
      <c r="K11" s="63">
        <v>0</v>
      </c>
      <c r="L11" s="63">
        <v>0</v>
      </c>
      <c r="M11" s="63">
        <v>38</v>
      </c>
      <c r="N11" s="63">
        <v>45</v>
      </c>
      <c r="O11" s="232">
        <f t="shared" si="0"/>
        <v>338</v>
      </c>
      <c r="P11" s="232">
        <f t="shared" si="1"/>
        <v>370</v>
      </c>
      <c r="Q11" s="6">
        <v>0</v>
      </c>
      <c r="R11" s="7">
        <v>0</v>
      </c>
      <c r="S11" s="7"/>
      <c r="T11" s="7"/>
    </row>
    <row r="12" spans="1:20" ht="12.75">
      <c r="A12" s="62">
        <v>7</v>
      </c>
      <c r="B12" s="63" t="s">
        <v>13</v>
      </c>
      <c r="C12" s="63">
        <v>1931</v>
      </c>
      <c r="D12" s="63">
        <v>1185</v>
      </c>
      <c r="E12" s="63">
        <v>185</v>
      </c>
      <c r="F12" s="63">
        <v>146</v>
      </c>
      <c r="G12" s="63">
        <v>468</v>
      </c>
      <c r="H12" s="63">
        <v>131</v>
      </c>
      <c r="I12" s="63">
        <v>0</v>
      </c>
      <c r="J12" s="63">
        <v>0</v>
      </c>
      <c r="K12" s="63">
        <v>63</v>
      </c>
      <c r="L12" s="63">
        <v>17</v>
      </c>
      <c r="M12" s="63">
        <v>418</v>
      </c>
      <c r="N12" s="63">
        <v>341</v>
      </c>
      <c r="O12" s="232">
        <f t="shared" si="0"/>
        <v>3065</v>
      </c>
      <c r="P12" s="232">
        <f t="shared" si="1"/>
        <v>1820</v>
      </c>
      <c r="Q12" s="6"/>
      <c r="R12" s="7"/>
      <c r="S12" s="7"/>
      <c r="T12" s="7"/>
    </row>
    <row r="13" spans="1:20" ht="12.75">
      <c r="A13" s="62">
        <v>8</v>
      </c>
      <c r="B13" s="63" t="s">
        <v>159</v>
      </c>
      <c r="C13" s="63">
        <v>122</v>
      </c>
      <c r="D13" s="63">
        <v>213</v>
      </c>
      <c r="E13" s="63">
        <v>20</v>
      </c>
      <c r="F13" s="63">
        <v>32</v>
      </c>
      <c r="G13" s="63">
        <v>12</v>
      </c>
      <c r="H13" s="63">
        <v>12</v>
      </c>
      <c r="I13" s="63">
        <v>0</v>
      </c>
      <c r="J13" s="63">
        <v>0</v>
      </c>
      <c r="K13" s="63">
        <v>7</v>
      </c>
      <c r="L13" s="63">
        <v>4</v>
      </c>
      <c r="M13" s="63">
        <v>0</v>
      </c>
      <c r="N13" s="63">
        <v>0</v>
      </c>
      <c r="O13" s="232">
        <f t="shared" si="0"/>
        <v>161</v>
      </c>
      <c r="P13" s="232">
        <f t="shared" si="1"/>
        <v>261</v>
      </c>
      <c r="Q13" s="6"/>
      <c r="R13" s="7"/>
      <c r="S13" s="7"/>
      <c r="T13" s="7"/>
    </row>
    <row r="14" spans="1:20" ht="12.75">
      <c r="A14" s="62">
        <v>9</v>
      </c>
      <c r="B14" s="63" t="s">
        <v>14</v>
      </c>
      <c r="C14" s="63">
        <v>218</v>
      </c>
      <c r="D14" s="63">
        <v>537</v>
      </c>
      <c r="E14" s="63">
        <v>32</v>
      </c>
      <c r="F14" s="63">
        <v>61</v>
      </c>
      <c r="G14" s="63">
        <v>18</v>
      </c>
      <c r="H14" s="63">
        <v>8</v>
      </c>
      <c r="I14" s="63">
        <v>0</v>
      </c>
      <c r="J14" s="63">
        <v>0</v>
      </c>
      <c r="K14" s="63">
        <v>0</v>
      </c>
      <c r="L14" s="63">
        <v>0</v>
      </c>
      <c r="M14" s="63">
        <v>53</v>
      </c>
      <c r="N14" s="63">
        <v>113</v>
      </c>
      <c r="O14" s="232">
        <f t="shared" si="0"/>
        <v>321</v>
      </c>
      <c r="P14" s="232">
        <f t="shared" si="1"/>
        <v>719</v>
      </c>
      <c r="Q14" s="6"/>
      <c r="R14" s="7"/>
      <c r="S14" s="7"/>
      <c r="T14" s="7"/>
    </row>
    <row r="15" spans="1:20" ht="12.75">
      <c r="A15" s="62">
        <v>10</v>
      </c>
      <c r="B15" s="63" t="s">
        <v>15</v>
      </c>
      <c r="C15" s="63">
        <v>51</v>
      </c>
      <c r="D15" s="63">
        <v>78</v>
      </c>
      <c r="E15" s="63">
        <v>8</v>
      </c>
      <c r="F15" s="63">
        <v>19</v>
      </c>
      <c r="G15" s="63">
        <v>4</v>
      </c>
      <c r="H15" s="63">
        <v>13</v>
      </c>
      <c r="I15" s="63">
        <v>0</v>
      </c>
      <c r="J15" s="63">
        <v>0</v>
      </c>
      <c r="K15" s="63">
        <v>0</v>
      </c>
      <c r="L15" s="63">
        <v>0</v>
      </c>
      <c r="M15" s="63">
        <v>12</v>
      </c>
      <c r="N15" s="63">
        <v>4</v>
      </c>
      <c r="O15" s="232">
        <f t="shared" si="0"/>
        <v>75</v>
      </c>
      <c r="P15" s="232">
        <f t="shared" si="1"/>
        <v>114</v>
      </c>
      <c r="Q15" s="6"/>
      <c r="R15" s="7"/>
      <c r="S15" s="7"/>
      <c r="T15" s="7"/>
    </row>
    <row r="16" spans="1:20" ht="12.75">
      <c r="A16" s="62">
        <v>11</v>
      </c>
      <c r="B16" s="63" t="s">
        <v>16</v>
      </c>
      <c r="C16" s="63">
        <v>39</v>
      </c>
      <c r="D16" s="63">
        <v>19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232">
        <f t="shared" si="0"/>
        <v>39</v>
      </c>
      <c r="P16" s="232">
        <f t="shared" si="1"/>
        <v>19</v>
      </c>
      <c r="Q16" s="6">
        <v>17</v>
      </c>
      <c r="R16" s="7">
        <v>33.56</v>
      </c>
      <c r="S16" s="7"/>
      <c r="T16" s="7"/>
    </row>
    <row r="17" spans="1:20" ht="12.75">
      <c r="A17" s="62">
        <v>12</v>
      </c>
      <c r="B17" s="63" t="s">
        <v>17</v>
      </c>
      <c r="C17" s="63">
        <v>150</v>
      </c>
      <c r="D17" s="63">
        <v>196</v>
      </c>
      <c r="E17" s="63">
        <v>45</v>
      </c>
      <c r="F17" s="63">
        <v>43</v>
      </c>
      <c r="G17" s="63">
        <v>29</v>
      </c>
      <c r="H17" s="63">
        <v>51</v>
      </c>
      <c r="I17" s="63">
        <v>0</v>
      </c>
      <c r="J17" s="63">
        <v>0</v>
      </c>
      <c r="K17" s="63">
        <v>1</v>
      </c>
      <c r="L17" s="63">
        <v>0</v>
      </c>
      <c r="M17" s="63">
        <v>48</v>
      </c>
      <c r="N17" s="63">
        <v>69</v>
      </c>
      <c r="O17" s="232">
        <f t="shared" si="0"/>
        <v>273</v>
      </c>
      <c r="P17" s="232">
        <f t="shared" si="1"/>
        <v>359</v>
      </c>
      <c r="Q17" s="6"/>
      <c r="R17" s="7"/>
      <c r="S17" s="7"/>
      <c r="T17" s="7"/>
    </row>
    <row r="18" spans="1:20" ht="12.75">
      <c r="A18" s="62">
        <v>13</v>
      </c>
      <c r="B18" s="63" t="s">
        <v>161</v>
      </c>
      <c r="C18" s="63">
        <v>17</v>
      </c>
      <c r="D18" s="63">
        <v>14</v>
      </c>
      <c r="E18" s="63">
        <v>34</v>
      </c>
      <c r="F18" s="63">
        <v>32</v>
      </c>
      <c r="G18" s="63">
        <v>3</v>
      </c>
      <c r="H18" s="63">
        <v>1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232">
        <f t="shared" si="0"/>
        <v>54</v>
      </c>
      <c r="P18" s="232">
        <f t="shared" si="1"/>
        <v>47</v>
      </c>
      <c r="Q18" s="6"/>
      <c r="R18" s="7"/>
      <c r="S18" s="7"/>
      <c r="T18" s="7"/>
    </row>
    <row r="19" spans="1:20" ht="12.75">
      <c r="A19" s="62">
        <v>14</v>
      </c>
      <c r="B19" s="63" t="s">
        <v>76</v>
      </c>
      <c r="C19" s="63">
        <v>170</v>
      </c>
      <c r="D19" s="63">
        <v>550</v>
      </c>
      <c r="E19" s="63">
        <v>49</v>
      </c>
      <c r="F19" s="63">
        <v>98</v>
      </c>
      <c r="G19" s="63">
        <v>3</v>
      </c>
      <c r="H19" s="63">
        <v>5</v>
      </c>
      <c r="I19" s="63">
        <v>0</v>
      </c>
      <c r="J19" s="63">
        <v>0</v>
      </c>
      <c r="K19" s="63">
        <v>3</v>
      </c>
      <c r="L19" s="63">
        <v>2</v>
      </c>
      <c r="M19" s="63">
        <v>6</v>
      </c>
      <c r="N19" s="63">
        <v>89</v>
      </c>
      <c r="O19" s="232">
        <f t="shared" si="0"/>
        <v>231</v>
      </c>
      <c r="P19" s="232">
        <f t="shared" si="1"/>
        <v>744</v>
      </c>
      <c r="Q19" s="6">
        <v>28</v>
      </c>
      <c r="R19" s="7">
        <v>21.75</v>
      </c>
      <c r="S19" s="7"/>
      <c r="T19" s="7"/>
    </row>
    <row r="20" spans="1:20" ht="12.75">
      <c r="A20" s="62">
        <v>15</v>
      </c>
      <c r="B20" s="63" t="s">
        <v>103</v>
      </c>
      <c r="C20" s="63">
        <v>130</v>
      </c>
      <c r="D20" s="63">
        <v>347</v>
      </c>
      <c r="E20" s="63">
        <v>3</v>
      </c>
      <c r="F20" s="63">
        <v>8</v>
      </c>
      <c r="G20" s="63">
        <v>5</v>
      </c>
      <c r="H20" s="63">
        <v>15</v>
      </c>
      <c r="I20" s="63">
        <v>0</v>
      </c>
      <c r="J20" s="63">
        <v>0</v>
      </c>
      <c r="K20" s="63">
        <v>1</v>
      </c>
      <c r="L20" s="63">
        <v>3</v>
      </c>
      <c r="M20" s="63">
        <v>0</v>
      </c>
      <c r="N20" s="63">
        <v>0</v>
      </c>
      <c r="O20" s="232">
        <f t="shared" si="0"/>
        <v>139</v>
      </c>
      <c r="P20" s="232">
        <f t="shared" si="1"/>
        <v>373</v>
      </c>
      <c r="Q20" s="6">
        <v>0</v>
      </c>
      <c r="R20" s="7">
        <v>0</v>
      </c>
      <c r="S20" s="7"/>
      <c r="T20" s="7"/>
    </row>
    <row r="21" spans="1:20" ht="12.75">
      <c r="A21" s="62">
        <v>16</v>
      </c>
      <c r="B21" s="63" t="s">
        <v>20</v>
      </c>
      <c r="C21" s="63">
        <v>317</v>
      </c>
      <c r="D21" s="63">
        <v>351</v>
      </c>
      <c r="E21" s="63">
        <v>102</v>
      </c>
      <c r="F21" s="63">
        <v>217</v>
      </c>
      <c r="G21" s="63">
        <v>87</v>
      </c>
      <c r="H21" s="63">
        <v>102</v>
      </c>
      <c r="I21" s="63">
        <v>0</v>
      </c>
      <c r="J21" s="63">
        <v>0</v>
      </c>
      <c r="K21" s="63">
        <v>0</v>
      </c>
      <c r="L21" s="63">
        <v>0</v>
      </c>
      <c r="M21" s="63">
        <v>982</v>
      </c>
      <c r="N21" s="63">
        <v>1273</v>
      </c>
      <c r="O21" s="232">
        <f t="shared" si="0"/>
        <v>1488</v>
      </c>
      <c r="P21" s="232">
        <f t="shared" si="1"/>
        <v>1943</v>
      </c>
      <c r="Q21" s="6">
        <v>6</v>
      </c>
      <c r="R21" s="7">
        <v>3.89</v>
      </c>
      <c r="S21" s="7"/>
      <c r="T21" s="7"/>
    </row>
    <row r="22" spans="1:20" ht="12.75">
      <c r="A22" s="62">
        <v>17</v>
      </c>
      <c r="B22" s="63" t="s">
        <v>21</v>
      </c>
      <c r="C22" s="63">
        <v>358</v>
      </c>
      <c r="D22" s="63">
        <v>181</v>
      </c>
      <c r="E22" s="63">
        <v>54</v>
      </c>
      <c r="F22" s="63">
        <v>63</v>
      </c>
      <c r="G22" s="63">
        <v>28</v>
      </c>
      <c r="H22" s="63">
        <v>25</v>
      </c>
      <c r="I22" s="63">
        <v>0</v>
      </c>
      <c r="J22" s="63">
        <v>0</v>
      </c>
      <c r="K22" s="63">
        <v>0</v>
      </c>
      <c r="L22" s="63">
        <v>0</v>
      </c>
      <c r="M22" s="63">
        <v>85</v>
      </c>
      <c r="N22" s="63">
        <v>61</v>
      </c>
      <c r="O22" s="232">
        <f t="shared" si="0"/>
        <v>525</v>
      </c>
      <c r="P22" s="232">
        <f t="shared" si="1"/>
        <v>330</v>
      </c>
      <c r="Q22" s="6">
        <v>60</v>
      </c>
      <c r="R22" s="7">
        <v>106.85</v>
      </c>
      <c r="S22" s="7"/>
      <c r="T22" s="7"/>
    </row>
    <row r="23" spans="1:20" ht="12.75">
      <c r="A23" s="62">
        <v>18</v>
      </c>
      <c r="B23" s="63" t="s">
        <v>19</v>
      </c>
      <c r="C23" s="63">
        <v>4</v>
      </c>
      <c r="D23" s="63">
        <v>1</v>
      </c>
      <c r="E23" s="63">
        <v>1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6</v>
      </c>
      <c r="N23" s="63">
        <v>5</v>
      </c>
      <c r="O23" s="232">
        <f t="shared" si="0"/>
        <v>11</v>
      </c>
      <c r="P23" s="232">
        <f t="shared" si="1"/>
        <v>6</v>
      </c>
      <c r="Q23" s="6">
        <v>2</v>
      </c>
      <c r="R23" s="7">
        <v>2.63</v>
      </c>
      <c r="S23" s="7"/>
      <c r="T23" s="7"/>
    </row>
    <row r="24" spans="1:20" ht="12.75">
      <c r="A24" s="62">
        <v>19</v>
      </c>
      <c r="B24" s="63" t="s">
        <v>123</v>
      </c>
      <c r="C24" s="63">
        <v>60</v>
      </c>
      <c r="D24" s="63">
        <v>71</v>
      </c>
      <c r="E24" s="63">
        <v>10</v>
      </c>
      <c r="F24" s="63">
        <v>9</v>
      </c>
      <c r="G24" s="63">
        <v>7</v>
      </c>
      <c r="H24" s="63">
        <v>5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232">
        <f t="shared" si="0"/>
        <v>77</v>
      </c>
      <c r="P24" s="232">
        <f t="shared" si="1"/>
        <v>85</v>
      </c>
      <c r="Q24" s="6">
        <v>731</v>
      </c>
      <c r="R24" s="7">
        <v>500.22</v>
      </c>
      <c r="S24" s="7"/>
      <c r="T24" s="7"/>
    </row>
    <row r="25" spans="1:20" s="206" customFormat="1" ht="14.25">
      <c r="A25" s="204"/>
      <c r="B25" s="154" t="s">
        <v>221</v>
      </c>
      <c r="C25" s="154">
        <f aca="true" t="shared" si="2" ref="C25:L25">SUM(C6:C24)</f>
        <v>5948</v>
      </c>
      <c r="D25" s="154">
        <f t="shared" si="2"/>
        <v>6198</v>
      </c>
      <c r="E25" s="154">
        <f t="shared" si="2"/>
        <v>903</v>
      </c>
      <c r="F25" s="154">
        <f t="shared" si="2"/>
        <v>1522</v>
      </c>
      <c r="G25" s="154">
        <f t="shared" si="2"/>
        <v>937</v>
      </c>
      <c r="H25" s="154">
        <f t="shared" si="2"/>
        <v>677</v>
      </c>
      <c r="I25" s="154">
        <f t="shared" si="2"/>
        <v>0</v>
      </c>
      <c r="J25" s="154">
        <f t="shared" si="2"/>
        <v>0</v>
      </c>
      <c r="K25" s="154">
        <f t="shared" si="2"/>
        <v>100</v>
      </c>
      <c r="L25" s="154">
        <f t="shared" si="2"/>
        <v>38</v>
      </c>
      <c r="M25" s="154">
        <f>SUM(M6:M24)</f>
        <v>2714</v>
      </c>
      <c r="N25" s="154">
        <f>SUM(N6:N24)</f>
        <v>3008</v>
      </c>
      <c r="O25" s="239">
        <f aca="true" t="shared" si="3" ref="O25:O34">C25+E25+G25+I25+K25+M25</f>
        <v>10602</v>
      </c>
      <c r="P25" s="239">
        <f aca="true" t="shared" si="4" ref="P25:P34">D25+F25+H25+J25+L25+N25</f>
        <v>11443</v>
      </c>
      <c r="Q25" s="208"/>
      <c r="R25" s="207"/>
      <c r="S25" s="207"/>
      <c r="T25" s="207"/>
    </row>
    <row r="26" spans="1:20" ht="12.75">
      <c r="A26" s="62">
        <v>20</v>
      </c>
      <c r="B26" s="63" t="s">
        <v>23</v>
      </c>
      <c r="C26" s="63">
        <v>2</v>
      </c>
      <c r="D26" s="63">
        <v>4</v>
      </c>
      <c r="E26" s="63">
        <v>1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1</v>
      </c>
      <c r="N26" s="63">
        <v>7</v>
      </c>
      <c r="O26" s="232">
        <f t="shared" si="3"/>
        <v>4</v>
      </c>
      <c r="P26" s="232">
        <f t="shared" si="4"/>
        <v>11</v>
      </c>
      <c r="Q26" s="6">
        <v>0</v>
      </c>
      <c r="R26" s="7">
        <v>0</v>
      </c>
      <c r="S26" s="7"/>
      <c r="T26" s="7"/>
    </row>
    <row r="27" spans="1:20" ht="12.75">
      <c r="A27" s="62">
        <v>21</v>
      </c>
      <c r="B27" s="63" t="s">
        <v>256</v>
      </c>
      <c r="C27" s="63">
        <v>1</v>
      </c>
      <c r="D27" s="63">
        <v>1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2</v>
      </c>
      <c r="N27" s="63">
        <v>4</v>
      </c>
      <c r="O27" s="232">
        <f t="shared" si="3"/>
        <v>3</v>
      </c>
      <c r="P27" s="232">
        <f t="shared" si="4"/>
        <v>5</v>
      </c>
      <c r="Q27" s="6">
        <v>2</v>
      </c>
      <c r="R27" s="7">
        <v>2.87</v>
      </c>
      <c r="S27" s="7"/>
      <c r="T27" s="7"/>
    </row>
    <row r="28" spans="1:20" ht="12.75">
      <c r="A28" s="62">
        <v>22</v>
      </c>
      <c r="B28" s="63" t="s">
        <v>166</v>
      </c>
      <c r="C28" s="63">
        <v>19</v>
      </c>
      <c r="D28" s="63">
        <v>31</v>
      </c>
      <c r="E28" s="63">
        <v>14</v>
      </c>
      <c r="F28" s="63">
        <v>25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52</v>
      </c>
      <c r="N28" s="63">
        <v>175</v>
      </c>
      <c r="O28" s="232">
        <f t="shared" si="3"/>
        <v>85</v>
      </c>
      <c r="P28" s="232">
        <f t="shared" si="4"/>
        <v>231</v>
      </c>
      <c r="Q28" s="6"/>
      <c r="R28" s="7"/>
      <c r="S28" s="7"/>
      <c r="T28" s="7"/>
    </row>
    <row r="29" spans="1:20" ht="12.75">
      <c r="A29" s="62">
        <v>23</v>
      </c>
      <c r="B29" s="63" t="s">
        <v>24</v>
      </c>
      <c r="C29" s="63">
        <v>8</v>
      </c>
      <c r="D29" s="63">
        <v>8</v>
      </c>
      <c r="E29" s="63">
        <v>2</v>
      </c>
      <c r="F29" s="63">
        <v>2</v>
      </c>
      <c r="G29" s="63">
        <v>4</v>
      </c>
      <c r="H29" s="63">
        <v>4</v>
      </c>
      <c r="I29" s="63">
        <v>0</v>
      </c>
      <c r="J29" s="63">
        <v>0</v>
      </c>
      <c r="K29" s="63">
        <v>0</v>
      </c>
      <c r="L29" s="63">
        <v>0</v>
      </c>
      <c r="M29" s="63">
        <v>9</v>
      </c>
      <c r="N29" s="63">
        <v>18</v>
      </c>
      <c r="O29" s="232">
        <f t="shared" si="3"/>
        <v>23</v>
      </c>
      <c r="P29" s="232">
        <f t="shared" si="4"/>
        <v>32</v>
      </c>
      <c r="Q29" s="6">
        <v>0</v>
      </c>
      <c r="R29" s="7">
        <v>0</v>
      </c>
      <c r="S29" s="7"/>
      <c r="T29" s="7"/>
    </row>
    <row r="30" spans="1:20" ht="12.75">
      <c r="A30" s="62">
        <v>24</v>
      </c>
      <c r="B30" s="63" t="s">
        <v>22</v>
      </c>
      <c r="C30" s="63">
        <v>3</v>
      </c>
      <c r="D30" s="63">
        <v>15</v>
      </c>
      <c r="E30" s="63">
        <v>0</v>
      </c>
      <c r="F30" s="63">
        <v>0</v>
      </c>
      <c r="G30" s="63">
        <v>1</v>
      </c>
      <c r="H30" s="63">
        <v>8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232">
        <f t="shared" si="3"/>
        <v>4</v>
      </c>
      <c r="P30" s="232">
        <f t="shared" si="4"/>
        <v>23</v>
      </c>
      <c r="Q30" s="6">
        <v>0</v>
      </c>
      <c r="R30" s="7">
        <v>0</v>
      </c>
      <c r="S30" s="7"/>
      <c r="T30" s="7"/>
    </row>
    <row r="31" spans="1:20" ht="12.75">
      <c r="A31" s="62">
        <v>25</v>
      </c>
      <c r="B31" s="63" t="s">
        <v>139</v>
      </c>
      <c r="C31" s="63">
        <v>29</v>
      </c>
      <c r="D31" s="63">
        <v>33</v>
      </c>
      <c r="E31" s="63">
        <v>2</v>
      </c>
      <c r="F31" s="63">
        <v>4</v>
      </c>
      <c r="G31" s="63">
        <v>3</v>
      </c>
      <c r="H31" s="63">
        <v>20</v>
      </c>
      <c r="I31" s="63">
        <v>0</v>
      </c>
      <c r="J31" s="63">
        <v>0</v>
      </c>
      <c r="K31" s="63">
        <v>0</v>
      </c>
      <c r="L31" s="63">
        <v>0</v>
      </c>
      <c r="M31" s="63">
        <v>28</v>
      </c>
      <c r="N31" s="63">
        <v>73</v>
      </c>
      <c r="O31" s="232">
        <f t="shared" si="3"/>
        <v>62</v>
      </c>
      <c r="P31" s="232">
        <f t="shared" si="4"/>
        <v>130</v>
      </c>
      <c r="Q31" s="6">
        <v>0</v>
      </c>
      <c r="R31" s="7">
        <v>0</v>
      </c>
      <c r="S31" s="7"/>
      <c r="T31" s="7"/>
    </row>
    <row r="32" spans="1:20" ht="12.75">
      <c r="A32" s="62">
        <v>26</v>
      </c>
      <c r="B32" s="63" t="s">
        <v>18</v>
      </c>
      <c r="C32" s="63">
        <v>689</v>
      </c>
      <c r="D32" s="63">
        <v>1148</v>
      </c>
      <c r="E32" s="63">
        <v>65</v>
      </c>
      <c r="F32" s="63">
        <v>119</v>
      </c>
      <c r="G32" s="63">
        <v>86</v>
      </c>
      <c r="H32" s="63">
        <v>125</v>
      </c>
      <c r="I32" s="63">
        <v>0</v>
      </c>
      <c r="J32" s="63">
        <v>0</v>
      </c>
      <c r="K32" s="63">
        <v>0</v>
      </c>
      <c r="L32" s="63">
        <v>0</v>
      </c>
      <c r="M32" s="63">
        <v>297</v>
      </c>
      <c r="N32" s="63">
        <v>3070</v>
      </c>
      <c r="O32" s="232">
        <f t="shared" si="3"/>
        <v>1137</v>
      </c>
      <c r="P32" s="232">
        <f t="shared" si="4"/>
        <v>4462</v>
      </c>
      <c r="Q32" s="6">
        <v>516</v>
      </c>
      <c r="R32" s="7">
        <v>2015</v>
      </c>
      <c r="S32" s="7"/>
      <c r="T32" s="7"/>
    </row>
    <row r="33" spans="1:20" ht="12.75">
      <c r="A33" s="62">
        <v>27</v>
      </c>
      <c r="B33" s="63" t="s">
        <v>102</v>
      </c>
      <c r="C33" s="63">
        <v>426</v>
      </c>
      <c r="D33" s="63">
        <v>625</v>
      </c>
      <c r="E33" s="63">
        <v>88</v>
      </c>
      <c r="F33" s="63">
        <v>151</v>
      </c>
      <c r="G33" s="63">
        <v>26</v>
      </c>
      <c r="H33" s="63">
        <v>49</v>
      </c>
      <c r="I33" s="63">
        <v>418</v>
      </c>
      <c r="J33" s="63">
        <v>210</v>
      </c>
      <c r="K33" s="63">
        <v>325</v>
      </c>
      <c r="L33" s="63">
        <v>170</v>
      </c>
      <c r="M33" s="63">
        <v>0</v>
      </c>
      <c r="N33" s="63">
        <v>0</v>
      </c>
      <c r="O33" s="232">
        <f t="shared" si="3"/>
        <v>1283</v>
      </c>
      <c r="P33" s="232">
        <f t="shared" si="4"/>
        <v>1205</v>
      </c>
      <c r="Q33" s="6">
        <v>0</v>
      </c>
      <c r="R33" s="7">
        <v>0</v>
      </c>
      <c r="S33" s="7"/>
      <c r="T33" s="7"/>
    </row>
    <row r="34" spans="1:20" s="206" customFormat="1" ht="14.25">
      <c r="A34" s="204"/>
      <c r="B34" s="154" t="s">
        <v>223</v>
      </c>
      <c r="C34" s="154">
        <f aca="true" t="shared" si="5" ref="C34:L34">SUM(C26:C33)</f>
        <v>1177</v>
      </c>
      <c r="D34" s="154">
        <f t="shared" si="5"/>
        <v>1865</v>
      </c>
      <c r="E34" s="154">
        <f t="shared" si="5"/>
        <v>172</v>
      </c>
      <c r="F34" s="154">
        <f t="shared" si="5"/>
        <v>301</v>
      </c>
      <c r="G34" s="154">
        <f t="shared" si="5"/>
        <v>120</v>
      </c>
      <c r="H34" s="154">
        <f t="shared" si="5"/>
        <v>206</v>
      </c>
      <c r="I34" s="154">
        <f t="shared" si="5"/>
        <v>418</v>
      </c>
      <c r="J34" s="154">
        <f t="shared" si="5"/>
        <v>210</v>
      </c>
      <c r="K34" s="154">
        <f t="shared" si="5"/>
        <v>325</v>
      </c>
      <c r="L34" s="154">
        <f t="shared" si="5"/>
        <v>170</v>
      </c>
      <c r="M34" s="154">
        <f>SUM(M26:M33)</f>
        <v>389</v>
      </c>
      <c r="N34" s="154">
        <f>SUM(N26:N33)</f>
        <v>3347</v>
      </c>
      <c r="O34" s="239">
        <f t="shared" si="3"/>
        <v>2601</v>
      </c>
      <c r="P34" s="239">
        <f t="shared" si="4"/>
        <v>6099</v>
      </c>
      <c r="Q34" s="208"/>
      <c r="R34" s="207"/>
      <c r="S34" s="207"/>
      <c r="T34" s="207"/>
    </row>
    <row r="35" spans="1:20" ht="12.75">
      <c r="A35" s="62">
        <v>28</v>
      </c>
      <c r="B35" s="63" t="s">
        <v>160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232">
        <f aca="true" t="shared" si="6" ref="O35:O48">C35+E35+G35+I35+K35+M35</f>
        <v>0</v>
      </c>
      <c r="P35" s="232">
        <f aca="true" t="shared" si="7" ref="P35:P48">D35+F35+H35+J35+L35+N35</f>
        <v>0</v>
      </c>
      <c r="Q35" s="6">
        <v>28</v>
      </c>
      <c r="R35" s="7">
        <v>13.63</v>
      </c>
      <c r="S35" s="7"/>
      <c r="T35" s="7"/>
    </row>
    <row r="36" spans="1:20" ht="12.75">
      <c r="A36" s="62">
        <v>29</v>
      </c>
      <c r="B36" s="63" t="s">
        <v>262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232">
        <f t="shared" si="6"/>
        <v>0</v>
      </c>
      <c r="P36" s="232">
        <f t="shared" si="7"/>
        <v>0</v>
      </c>
      <c r="Q36" s="6"/>
      <c r="R36" s="7"/>
      <c r="S36" s="7"/>
      <c r="T36" s="7"/>
    </row>
    <row r="37" spans="1:20" ht="12.75">
      <c r="A37" s="66">
        <v>30</v>
      </c>
      <c r="B37" s="63" t="s">
        <v>227</v>
      </c>
      <c r="C37" s="63">
        <v>45</v>
      </c>
      <c r="D37" s="63">
        <v>171</v>
      </c>
      <c r="E37" s="63">
        <v>15</v>
      </c>
      <c r="F37" s="63">
        <v>67</v>
      </c>
      <c r="G37" s="63">
        <v>1</v>
      </c>
      <c r="H37" s="63">
        <v>6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232">
        <f t="shared" si="6"/>
        <v>61</v>
      </c>
      <c r="P37" s="232">
        <f t="shared" si="7"/>
        <v>244</v>
      </c>
      <c r="Q37" s="6">
        <v>0</v>
      </c>
      <c r="R37" s="7">
        <v>0</v>
      </c>
      <c r="S37" s="7"/>
      <c r="T37" s="7"/>
    </row>
    <row r="38" spans="1:20" ht="12.75">
      <c r="A38" s="62">
        <v>31</v>
      </c>
      <c r="B38" s="63" t="s">
        <v>214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232">
        <f t="shared" si="6"/>
        <v>0</v>
      </c>
      <c r="P38" s="232">
        <f t="shared" si="7"/>
        <v>0</v>
      </c>
      <c r="Q38" s="6">
        <v>0</v>
      </c>
      <c r="R38" s="7">
        <v>0</v>
      </c>
      <c r="S38" s="7"/>
      <c r="T38" s="7"/>
    </row>
    <row r="39" spans="1:20" ht="12.75">
      <c r="A39" s="66">
        <v>32</v>
      </c>
      <c r="B39" s="63" t="s">
        <v>231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12</v>
      </c>
      <c r="N39" s="63">
        <v>21</v>
      </c>
      <c r="O39" s="232">
        <f t="shared" si="6"/>
        <v>12</v>
      </c>
      <c r="P39" s="232">
        <f t="shared" si="7"/>
        <v>21</v>
      </c>
      <c r="Q39" s="6"/>
      <c r="R39" s="7"/>
      <c r="S39" s="7"/>
      <c r="T39" s="7"/>
    </row>
    <row r="40" spans="1:20" ht="12.75">
      <c r="A40" s="62">
        <v>33</v>
      </c>
      <c r="B40" s="63" t="s">
        <v>215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232">
        <f t="shared" si="6"/>
        <v>0</v>
      </c>
      <c r="P40" s="232">
        <f t="shared" si="7"/>
        <v>0</v>
      </c>
      <c r="Q40" s="6"/>
      <c r="R40" s="7"/>
      <c r="S40" s="7"/>
      <c r="T40" s="7"/>
    </row>
    <row r="41" spans="1:20" ht="12.75">
      <c r="A41" s="66">
        <v>34</v>
      </c>
      <c r="B41" s="63" t="s">
        <v>216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232">
        <f t="shared" si="6"/>
        <v>0</v>
      </c>
      <c r="P41" s="232">
        <f t="shared" si="7"/>
        <v>0</v>
      </c>
      <c r="Q41" s="6"/>
      <c r="R41" s="7"/>
      <c r="S41" s="7"/>
      <c r="T41" s="7"/>
    </row>
    <row r="42" spans="1:20" ht="12.75">
      <c r="A42" s="136">
        <v>35</v>
      </c>
      <c r="B42" s="139" t="s">
        <v>358</v>
      </c>
      <c r="C42" s="63">
        <v>2</v>
      </c>
      <c r="D42" s="63">
        <v>66</v>
      </c>
      <c r="E42" s="63">
        <v>3</v>
      </c>
      <c r="F42" s="63">
        <v>9</v>
      </c>
      <c r="G42" s="63">
        <v>1</v>
      </c>
      <c r="H42" s="63">
        <v>75</v>
      </c>
      <c r="I42" s="63">
        <v>0</v>
      </c>
      <c r="J42" s="63">
        <v>0</v>
      </c>
      <c r="K42" s="63">
        <v>0</v>
      </c>
      <c r="L42" s="63">
        <v>0</v>
      </c>
      <c r="M42" s="63">
        <v>1</v>
      </c>
      <c r="N42" s="63">
        <v>40</v>
      </c>
      <c r="O42" s="232">
        <f t="shared" si="6"/>
        <v>7</v>
      </c>
      <c r="P42" s="232">
        <f t="shared" si="7"/>
        <v>190</v>
      </c>
      <c r="Q42" s="6"/>
      <c r="R42" s="7"/>
      <c r="S42" s="7"/>
      <c r="T42" s="7"/>
    </row>
    <row r="43" spans="1:20" ht="12.75">
      <c r="A43" s="62">
        <v>36</v>
      </c>
      <c r="B43" s="63" t="s">
        <v>234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232">
        <f t="shared" si="6"/>
        <v>0</v>
      </c>
      <c r="P43" s="232">
        <f t="shared" si="7"/>
        <v>0</v>
      </c>
      <c r="Q43" s="6"/>
      <c r="R43" s="7"/>
      <c r="S43" s="7"/>
      <c r="T43" s="7"/>
    </row>
    <row r="44" spans="1:20" ht="12.75">
      <c r="A44" s="62">
        <v>37</v>
      </c>
      <c r="B44" s="63" t="s">
        <v>246</v>
      </c>
      <c r="C44" s="63">
        <v>8</v>
      </c>
      <c r="D44" s="63">
        <v>1</v>
      </c>
      <c r="E44" s="63">
        <v>4</v>
      </c>
      <c r="F44" s="63">
        <v>2</v>
      </c>
      <c r="G44" s="63">
        <v>125</v>
      </c>
      <c r="H44" s="63">
        <v>8</v>
      </c>
      <c r="I44" s="63">
        <v>0</v>
      </c>
      <c r="J44" s="63">
        <v>0</v>
      </c>
      <c r="K44" s="63">
        <v>0</v>
      </c>
      <c r="L44" s="63">
        <v>0</v>
      </c>
      <c r="M44" s="63">
        <v>12</v>
      </c>
      <c r="N44" s="63">
        <v>2</v>
      </c>
      <c r="O44" s="232">
        <f t="shared" si="6"/>
        <v>149</v>
      </c>
      <c r="P44" s="232">
        <f t="shared" si="7"/>
        <v>13</v>
      </c>
      <c r="Q44" s="6">
        <v>62</v>
      </c>
      <c r="R44" s="7">
        <v>23.6</v>
      </c>
      <c r="S44" s="7"/>
      <c r="T44" s="7"/>
    </row>
    <row r="45" spans="1:20" ht="12.75">
      <c r="A45" s="66">
        <v>38</v>
      </c>
      <c r="B45" s="63" t="s">
        <v>25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232">
        <f t="shared" si="6"/>
        <v>0</v>
      </c>
      <c r="P45" s="232">
        <f t="shared" si="7"/>
        <v>0</v>
      </c>
      <c r="Q45" s="6">
        <v>24</v>
      </c>
      <c r="R45" s="7">
        <v>45.65</v>
      </c>
      <c r="S45" s="7"/>
      <c r="T45" s="7"/>
    </row>
    <row r="46" spans="1:20" ht="12.75">
      <c r="A46" s="62">
        <v>39</v>
      </c>
      <c r="B46" s="63" t="s">
        <v>220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232">
        <f t="shared" si="6"/>
        <v>0</v>
      </c>
      <c r="P46" s="232">
        <f t="shared" si="7"/>
        <v>0</v>
      </c>
      <c r="Q46" s="6">
        <v>0</v>
      </c>
      <c r="R46" s="7">
        <v>0</v>
      </c>
      <c r="S46" s="7"/>
      <c r="T46" s="7"/>
    </row>
    <row r="47" spans="1:20" ht="12.75">
      <c r="A47" s="62">
        <v>40</v>
      </c>
      <c r="B47" s="63" t="s">
        <v>359</v>
      </c>
      <c r="C47" s="63">
        <v>1</v>
      </c>
      <c r="D47" s="63">
        <v>2</v>
      </c>
      <c r="E47" s="63">
        <v>0</v>
      </c>
      <c r="F47" s="63">
        <v>0</v>
      </c>
      <c r="G47" s="63">
        <v>16</v>
      </c>
      <c r="H47" s="63">
        <v>76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232">
        <f t="shared" si="6"/>
        <v>17</v>
      </c>
      <c r="P47" s="232">
        <f t="shared" si="7"/>
        <v>78</v>
      </c>
      <c r="Q47" s="6"/>
      <c r="R47" s="7"/>
      <c r="S47" s="7"/>
      <c r="T47" s="7"/>
    </row>
    <row r="48" spans="1:20" ht="12.75">
      <c r="A48" s="66">
        <v>41</v>
      </c>
      <c r="B48" s="71" t="s">
        <v>447</v>
      </c>
      <c r="C48" s="63">
        <v>6</v>
      </c>
      <c r="D48" s="63">
        <v>3</v>
      </c>
      <c r="E48" s="63">
        <v>1</v>
      </c>
      <c r="F48" s="63">
        <v>0</v>
      </c>
      <c r="G48" s="63">
        <v>1</v>
      </c>
      <c r="H48" s="63">
        <v>1</v>
      </c>
      <c r="I48" s="63">
        <v>0</v>
      </c>
      <c r="J48" s="63">
        <v>0</v>
      </c>
      <c r="K48" s="63">
        <v>2</v>
      </c>
      <c r="L48" s="63">
        <v>1</v>
      </c>
      <c r="M48" s="63">
        <v>2</v>
      </c>
      <c r="N48" s="63">
        <v>1</v>
      </c>
      <c r="O48" s="232">
        <f t="shared" si="6"/>
        <v>12</v>
      </c>
      <c r="P48" s="232">
        <f t="shared" si="7"/>
        <v>6</v>
      </c>
      <c r="Q48" s="6"/>
      <c r="R48" s="7"/>
      <c r="S48" s="7"/>
      <c r="T48" s="7"/>
    </row>
    <row r="49" spans="1:20" s="206" customFormat="1" ht="14.25">
      <c r="A49" s="204"/>
      <c r="B49" s="154" t="s">
        <v>222</v>
      </c>
      <c r="C49" s="154">
        <f>SUM(C35:C48)</f>
        <v>62</v>
      </c>
      <c r="D49" s="154">
        <f aca="true" t="shared" si="8" ref="D49:N49">SUM(D35:D48)</f>
        <v>243</v>
      </c>
      <c r="E49" s="154">
        <f t="shared" si="8"/>
        <v>23</v>
      </c>
      <c r="F49" s="154">
        <f t="shared" si="8"/>
        <v>78</v>
      </c>
      <c r="G49" s="154">
        <f t="shared" si="8"/>
        <v>144</v>
      </c>
      <c r="H49" s="154">
        <f t="shared" si="8"/>
        <v>166</v>
      </c>
      <c r="I49" s="154">
        <f t="shared" si="8"/>
        <v>0</v>
      </c>
      <c r="J49" s="154">
        <f t="shared" si="8"/>
        <v>0</v>
      </c>
      <c r="K49" s="154">
        <f t="shared" si="8"/>
        <v>2</v>
      </c>
      <c r="L49" s="154">
        <f t="shared" si="8"/>
        <v>1</v>
      </c>
      <c r="M49" s="154">
        <f t="shared" si="8"/>
        <v>27</v>
      </c>
      <c r="N49" s="154">
        <f t="shared" si="8"/>
        <v>64</v>
      </c>
      <c r="O49" s="239">
        <f>SUM(O35:O48)</f>
        <v>258</v>
      </c>
      <c r="P49" s="239">
        <f>SUM(P35:P48)</f>
        <v>552</v>
      </c>
      <c r="Q49" s="208"/>
      <c r="R49" s="207"/>
      <c r="S49" s="207"/>
      <c r="T49" s="207"/>
    </row>
    <row r="50" spans="1:20" s="206" customFormat="1" ht="14.25">
      <c r="A50" s="204"/>
      <c r="B50" s="110" t="s">
        <v>121</v>
      </c>
      <c r="C50" s="154">
        <f aca="true" t="shared" si="9" ref="C50:N50">C25+C34+C49</f>
        <v>7187</v>
      </c>
      <c r="D50" s="154">
        <f t="shared" si="9"/>
        <v>8306</v>
      </c>
      <c r="E50" s="154">
        <f t="shared" si="9"/>
        <v>1098</v>
      </c>
      <c r="F50" s="154">
        <f t="shared" si="9"/>
        <v>1901</v>
      </c>
      <c r="G50" s="154">
        <f t="shared" si="9"/>
        <v>1201</v>
      </c>
      <c r="H50" s="154">
        <f t="shared" si="9"/>
        <v>1049</v>
      </c>
      <c r="I50" s="154">
        <f t="shared" si="9"/>
        <v>418</v>
      </c>
      <c r="J50" s="154">
        <f t="shared" si="9"/>
        <v>210</v>
      </c>
      <c r="K50" s="154">
        <f t="shared" si="9"/>
        <v>427</v>
      </c>
      <c r="L50" s="154">
        <f t="shared" si="9"/>
        <v>209</v>
      </c>
      <c r="M50" s="154">
        <f t="shared" si="9"/>
        <v>3130</v>
      </c>
      <c r="N50" s="154">
        <f t="shared" si="9"/>
        <v>6419</v>
      </c>
      <c r="O50" s="239">
        <f>C50+E50+G50+I50+K50+M50</f>
        <v>13461</v>
      </c>
      <c r="P50" s="239">
        <f>D50+F50+H50+J50+L50+N50</f>
        <v>18094</v>
      </c>
      <c r="S50" s="207"/>
      <c r="T50" s="207"/>
    </row>
    <row r="51" spans="1:20" ht="14.25">
      <c r="A51" s="64"/>
      <c r="B51" s="64"/>
      <c r="C51" s="154"/>
      <c r="D51" s="154"/>
      <c r="E51" s="154"/>
      <c r="F51" s="154"/>
      <c r="G51" s="154"/>
      <c r="H51" s="154"/>
      <c r="I51" s="63"/>
      <c r="J51" s="63"/>
      <c r="K51" s="63"/>
      <c r="L51" s="63"/>
      <c r="M51" s="63"/>
      <c r="N51" s="63"/>
      <c r="O51" s="232"/>
      <c r="P51" s="232"/>
      <c r="S51" s="7"/>
      <c r="T51" s="7"/>
    </row>
    <row r="52" spans="1:20" ht="18" customHeight="1">
      <c r="A52" s="36"/>
      <c r="B52" s="36"/>
      <c r="C52" s="101" t="s">
        <v>33</v>
      </c>
      <c r="D52" s="122" t="s">
        <v>33</v>
      </c>
      <c r="E52" s="122"/>
      <c r="F52" s="122"/>
      <c r="G52" s="122"/>
      <c r="H52" s="101"/>
      <c r="I52" s="101"/>
      <c r="J52" s="101"/>
      <c r="K52" s="101"/>
      <c r="L52" s="101"/>
      <c r="M52" s="101"/>
      <c r="N52" s="101"/>
      <c r="O52" s="315"/>
      <c r="P52" s="233"/>
      <c r="S52" s="7"/>
      <c r="T52" s="7"/>
    </row>
    <row r="53" spans="1:20" ht="12.75">
      <c r="A53" s="36"/>
      <c r="B53" s="36"/>
      <c r="C53" s="80" t="s">
        <v>33</v>
      </c>
      <c r="D53" s="187" t="s">
        <v>82</v>
      </c>
      <c r="E53" s="108"/>
      <c r="F53" s="108"/>
      <c r="G53" s="108" t="s">
        <v>33</v>
      </c>
      <c r="H53" s="108" t="s">
        <v>33</v>
      </c>
      <c r="I53" s="108" t="s">
        <v>33</v>
      </c>
      <c r="J53" s="108" t="s">
        <v>33</v>
      </c>
      <c r="K53" s="108" t="s">
        <v>33</v>
      </c>
      <c r="L53" s="108"/>
      <c r="M53" s="108"/>
      <c r="N53" s="108"/>
      <c r="O53" s="340"/>
      <c r="P53" s="233"/>
      <c r="S53" s="7"/>
      <c r="T53" s="7"/>
    </row>
    <row r="54" spans="1:20" ht="12.75">
      <c r="A54" s="55" t="s">
        <v>4</v>
      </c>
      <c r="B54" s="55" t="s">
        <v>5</v>
      </c>
      <c r="C54" s="756" t="s">
        <v>147</v>
      </c>
      <c r="D54" s="758"/>
      <c r="E54" s="756" t="s">
        <v>146</v>
      </c>
      <c r="F54" s="758"/>
      <c r="G54" s="756" t="s">
        <v>145</v>
      </c>
      <c r="H54" s="758"/>
      <c r="I54" s="756" t="s">
        <v>144</v>
      </c>
      <c r="J54" s="758"/>
      <c r="K54" s="756" t="s">
        <v>143</v>
      </c>
      <c r="L54" s="758"/>
      <c r="M54" s="756" t="s">
        <v>224</v>
      </c>
      <c r="N54" s="758"/>
      <c r="O54" s="321" t="s">
        <v>217</v>
      </c>
      <c r="P54" s="324"/>
      <c r="S54" s="7"/>
      <c r="T54" s="7"/>
    </row>
    <row r="55" spans="1:20" ht="12.75">
      <c r="A55" s="59" t="s">
        <v>6</v>
      </c>
      <c r="B55" s="59"/>
      <c r="C55" s="105" t="s">
        <v>54</v>
      </c>
      <c r="D55" s="105" t="s">
        <v>61</v>
      </c>
      <c r="E55" s="105" t="s">
        <v>54</v>
      </c>
      <c r="F55" s="105" t="s">
        <v>61</v>
      </c>
      <c r="G55" s="105" t="s">
        <v>54</v>
      </c>
      <c r="H55" s="105" t="s">
        <v>61</v>
      </c>
      <c r="I55" s="105" t="s">
        <v>54</v>
      </c>
      <c r="J55" s="105" t="s">
        <v>61</v>
      </c>
      <c r="K55" s="105" t="s">
        <v>54</v>
      </c>
      <c r="L55" s="105" t="s">
        <v>61</v>
      </c>
      <c r="M55" s="105" t="s">
        <v>54</v>
      </c>
      <c r="N55" s="105" t="s">
        <v>61</v>
      </c>
      <c r="O55" s="320" t="s">
        <v>54</v>
      </c>
      <c r="P55" s="320" t="s">
        <v>61</v>
      </c>
      <c r="S55" s="7"/>
      <c r="T55" s="7"/>
    </row>
    <row r="56" spans="1:20" ht="15.75" customHeight="1">
      <c r="A56" s="62">
        <v>42</v>
      </c>
      <c r="B56" s="63" t="s">
        <v>263</v>
      </c>
      <c r="C56" s="63">
        <v>65</v>
      </c>
      <c r="D56" s="63">
        <v>21</v>
      </c>
      <c r="E56" s="63">
        <v>3</v>
      </c>
      <c r="F56" s="63">
        <v>2</v>
      </c>
      <c r="G56" s="63">
        <v>0</v>
      </c>
      <c r="H56" s="63">
        <v>0</v>
      </c>
      <c r="I56" s="63">
        <v>0</v>
      </c>
      <c r="J56" s="63">
        <v>0</v>
      </c>
      <c r="K56" s="63">
        <v>2</v>
      </c>
      <c r="L56" s="63">
        <v>1</v>
      </c>
      <c r="M56" s="63">
        <v>0</v>
      </c>
      <c r="N56" s="63">
        <v>0</v>
      </c>
      <c r="O56" s="232">
        <f aca="true" t="shared" si="10" ref="O56:O65">C56+E56+G56+I56+K56+M56</f>
        <v>70</v>
      </c>
      <c r="P56" s="232">
        <f aca="true" t="shared" si="11" ref="P56:P65">D56+F56+H56+J56+L56+N56</f>
        <v>24</v>
      </c>
      <c r="Q56" s="6">
        <v>0</v>
      </c>
      <c r="R56" s="7">
        <v>0</v>
      </c>
      <c r="S56" s="7"/>
      <c r="T56" s="7"/>
    </row>
    <row r="57" spans="1:20" ht="15.75" customHeight="1">
      <c r="A57" s="62">
        <v>43</v>
      </c>
      <c r="B57" s="71" t="s">
        <v>77</v>
      </c>
      <c r="C57" s="63">
        <v>312</v>
      </c>
      <c r="D57" s="63">
        <v>300</v>
      </c>
      <c r="E57" s="63">
        <v>4</v>
      </c>
      <c r="F57" s="63">
        <v>3</v>
      </c>
      <c r="G57" s="63">
        <v>17</v>
      </c>
      <c r="H57" s="63">
        <v>16</v>
      </c>
      <c r="I57" s="63">
        <v>0</v>
      </c>
      <c r="J57" s="63">
        <v>0</v>
      </c>
      <c r="K57" s="63">
        <v>0</v>
      </c>
      <c r="L57" s="63">
        <v>0</v>
      </c>
      <c r="M57" s="63">
        <v>89</v>
      </c>
      <c r="N57" s="63">
        <v>247</v>
      </c>
      <c r="O57" s="232">
        <f t="shared" si="10"/>
        <v>422</v>
      </c>
      <c r="P57" s="232">
        <f t="shared" si="11"/>
        <v>566</v>
      </c>
      <c r="Q57" s="6">
        <v>0</v>
      </c>
      <c r="R57" s="7">
        <v>0</v>
      </c>
      <c r="S57" s="7"/>
      <c r="T57" s="7"/>
    </row>
    <row r="58" spans="1:20" ht="15.75" customHeight="1">
      <c r="A58" s="62">
        <v>44</v>
      </c>
      <c r="B58" s="71" t="s">
        <v>264</v>
      </c>
      <c r="C58" s="63">
        <v>388</v>
      </c>
      <c r="D58" s="63">
        <v>247</v>
      </c>
      <c r="E58" s="63">
        <v>97</v>
      </c>
      <c r="F58" s="63">
        <v>59</v>
      </c>
      <c r="G58" s="63">
        <v>3</v>
      </c>
      <c r="H58" s="63">
        <v>2</v>
      </c>
      <c r="I58" s="63">
        <v>0</v>
      </c>
      <c r="J58" s="63">
        <v>0</v>
      </c>
      <c r="K58" s="63">
        <v>0</v>
      </c>
      <c r="L58" s="63">
        <v>0</v>
      </c>
      <c r="M58" s="63">
        <v>2211</v>
      </c>
      <c r="N58" s="63">
        <v>3561</v>
      </c>
      <c r="O58" s="232">
        <f t="shared" si="10"/>
        <v>2699</v>
      </c>
      <c r="P58" s="232">
        <f t="shared" si="11"/>
        <v>3869</v>
      </c>
      <c r="Q58" s="6">
        <v>0</v>
      </c>
      <c r="R58" s="7">
        <v>0</v>
      </c>
      <c r="S58" s="7"/>
      <c r="T58" s="7"/>
    </row>
    <row r="59" spans="1:20" ht="15.75" customHeight="1">
      <c r="A59" s="62">
        <v>45</v>
      </c>
      <c r="B59" s="63" t="s">
        <v>29</v>
      </c>
      <c r="C59" s="63">
        <v>3</v>
      </c>
      <c r="D59" s="63">
        <v>2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232">
        <f t="shared" si="10"/>
        <v>3</v>
      </c>
      <c r="P59" s="232">
        <f t="shared" si="11"/>
        <v>2</v>
      </c>
      <c r="Q59" s="6">
        <v>0</v>
      </c>
      <c r="R59" s="7">
        <v>0</v>
      </c>
      <c r="S59" s="7"/>
      <c r="T59" s="7"/>
    </row>
    <row r="60" spans="1:20" ht="15.75" customHeight="1">
      <c r="A60" s="62">
        <v>46</v>
      </c>
      <c r="B60" s="71" t="s">
        <v>230</v>
      </c>
      <c r="C60" s="63">
        <v>475</v>
      </c>
      <c r="D60" s="63">
        <v>384</v>
      </c>
      <c r="E60" s="63">
        <v>12</v>
      </c>
      <c r="F60" s="63">
        <v>10</v>
      </c>
      <c r="G60" s="63">
        <v>3</v>
      </c>
      <c r="H60" s="63">
        <v>3</v>
      </c>
      <c r="I60" s="63">
        <v>0</v>
      </c>
      <c r="J60" s="63">
        <v>0</v>
      </c>
      <c r="K60" s="63">
        <v>0</v>
      </c>
      <c r="L60" s="63">
        <v>0</v>
      </c>
      <c r="M60" s="63">
        <v>164</v>
      </c>
      <c r="N60" s="63">
        <v>155</v>
      </c>
      <c r="O60" s="232">
        <f t="shared" si="10"/>
        <v>654</v>
      </c>
      <c r="P60" s="232">
        <f t="shared" si="11"/>
        <v>552</v>
      </c>
      <c r="Q60" s="6">
        <v>0</v>
      </c>
      <c r="R60" s="7">
        <v>0</v>
      </c>
      <c r="S60" s="7"/>
      <c r="T60" s="7"/>
    </row>
    <row r="61" spans="1:20" ht="15.75" customHeight="1">
      <c r="A61" s="62">
        <v>47</v>
      </c>
      <c r="B61" s="71" t="s">
        <v>30</v>
      </c>
      <c r="C61" s="63">
        <v>200</v>
      </c>
      <c r="D61" s="63">
        <v>79</v>
      </c>
      <c r="E61" s="63">
        <v>1</v>
      </c>
      <c r="F61" s="63">
        <v>1</v>
      </c>
      <c r="G61" s="63">
        <v>2</v>
      </c>
      <c r="H61" s="63">
        <v>1</v>
      </c>
      <c r="I61" s="63">
        <v>0</v>
      </c>
      <c r="J61" s="63">
        <v>0</v>
      </c>
      <c r="K61" s="63">
        <v>0</v>
      </c>
      <c r="L61" s="63">
        <v>0</v>
      </c>
      <c r="M61" s="63">
        <v>37</v>
      </c>
      <c r="N61" s="63">
        <v>41</v>
      </c>
      <c r="O61" s="232">
        <f t="shared" si="10"/>
        <v>240</v>
      </c>
      <c r="P61" s="232">
        <f t="shared" si="11"/>
        <v>122</v>
      </c>
      <c r="Q61" s="6"/>
      <c r="R61" s="7"/>
      <c r="S61" s="7"/>
      <c r="T61" s="7"/>
    </row>
    <row r="62" spans="1:20" ht="15.75" customHeight="1">
      <c r="A62" s="62">
        <v>48</v>
      </c>
      <c r="B62" s="71" t="s">
        <v>28</v>
      </c>
      <c r="C62" s="63">
        <v>18</v>
      </c>
      <c r="D62" s="63">
        <v>19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232">
        <f t="shared" si="10"/>
        <v>18</v>
      </c>
      <c r="P62" s="232">
        <f t="shared" si="11"/>
        <v>19</v>
      </c>
      <c r="Q62" s="6">
        <v>14</v>
      </c>
      <c r="R62" s="7">
        <v>12</v>
      </c>
      <c r="S62" s="7"/>
      <c r="T62" s="7"/>
    </row>
    <row r="63" spans="1:20" ht="15.75" customHeight="1">
      <c r="A63" s="62">
        <v>49</v>
      </c>
      <c r="B63" s="71" t="s">
        <v>265</v>
      </c>
      <c r="C63" s="63">
        <v>382</v>
      </c>
      <c r="D63" s="63">
        <v>254</v>
      </c>
      <c r="E63" s="63">
        <v>21</v>
      </c>
      <c r="F63" s="63">
        <v>19</v>
      </c>
      <c r="G63" s="63">
        <v>25</v>
      </c>
      <c r="H63" s="63">
        <v>15</v>
      </c>
      <c r="I63" s="63">
        <v>0</v>
      </c>
      <c r="J63" s="63">
        <v>0</v>
      </c>
      <c r="K63" s="63">
        <v>0</v>
      </c>
      <c r="L63" s="63">
        <v>0</v>
      </c>
      <c r="M63" s="63">
        <v>3</v>
      </c>
      <c r="N63" s="63">
        <v>1</v>
      </c>
      <c r="O63" s="232">
        <f t="shared" si="10"/>
        <v>431</v>
      </c>
      <c r="P63" s="232">
        <f t="shared" si="11"/>
        <v>289</v>
      </c>
      <c r="Q63" s="6">
        <v>0</v>
      </c>
      <c r="R63" s="7">
        <v>0</v>
      </c>
      <c r="S63" s="7"/>
      <c r="T63" s="7"/>
    </row>
    <row r="64" spans="1:20" ht="15.75" customHeight="1">
      <c r="A64" s="62">
        <v>50</v>
      </c>
      <c r="B64" s="71" t="s">
        <v>26</v>
      </c>
      <c r="C64" s="63">
        <v>15</v>
      </c>
      <c r="D64" s="63">
        <v>5</v>
      </c>
      <c r="E64" s="63">
        <v>5</v>
      </c>
      <c r="F64" s="63">
        <v>2</v>
      </c>
      <c r="G64" s="63">
        <v>4</v>
      </c>
      <c r="H64" s="63">
        <v>2</v>
      </c>
      <c r="I64" s="63">
        <v>0</v>
      </c>
      <c r="J64" s="63">
        <v>0</v>
      </c>
      <c r="K64" s="63">
        <v>0</v>
      </c>
      <c r="L64" s="63">
        <v>0</v>
      </c>
      <c r="M64" s="63">
        <v>11</v>
      </c>
      <c r="N64" s="63">
        <v>6</v>
      </c>
      <c r="O64" s="232">
        <f t="shared" si="10"/>
        <v>35</v>
      </c>
      <c r="P64" s="232">
        <f t="shared" si="11"/>
        <v>15</v>
      </c>
      <c r="Q64" s="6">
        <v>0</v>
      </c>
      <c r="R64" s="7">
        <v>0</v>
      </c>
      <c r="S64" s="7"/>
      <c r="T64" s="7"/>
    </row>
    <row r="65" spans="1:20" ht="15.75" customHeight="1">
      <c r="A65" s="62">
        <v>51</v>
      </c>
      <c r="B65" s="71" t="s">
        <v>27</v>
      </c>
      <c r="C65" s="63">
        <v>12</v>
      </c>
      <c r="D65" s="63">
        <v>23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30</v>
      </c>
      <c r="N65" s="63">
        <v>40</v>
      </c>
      <c r="O65" s="232">
        <f t="shared" si="10"/>
        <v>42</v>
      </c>
      <c r="P65" s="232">
        <f t="shared" si="11"/>
        <v>63</v>
      </c>
      <c r="Q65" s="6">
        <v>21</v>
      </c>
      <c r="R65" s="7">
        <v>27.82</v>
      </c>
      <c r="S65" s="7"/>
      <c r="T65" s="7"/>
    </row>
    <row r="66" spans="1:20" s="206" customFormat="1" ht="15.75" customHeight="1">
      <c r="A66" s="62"/>
      <c r="B66" s="110" t="s">
        <v>121</v>
      </c>
      <c r="C66" s="154">
        <f aca="true" t="shared" si="12" ref="C66:P66">SUM(C56:C65)</f>
        <v>1870</v>
      </c>
      <c r="D66" s="154">
        <f t="shared" si="12"/>
        <v>1334</v>
      </c>
      <c r="E66" s="154">
        <f t="shared" si="12"/>
        <v>143</v>
      </c>
      <c r="F66" s="154">
        <f t="shared" si="12"/>
        <v>96</v>
      </c>
      <c r="G66" s="154">
        <f t="shared" si="12"/>
        <v>54</v>
      </c>
      <c r="H66" s="154">
        <f t="shared" si="12"/>
        <v>39</v>
      </c>
      <c r="I66" s="154">
        <f t="shared" si="12"/>
        <v>0</v>
      </c>
      <c r="J66" s="154">
        <f t="shared" si="12"/>
        <v>0</v>
      </c>
      <c r="K66" s="154">
        <f t="shared" si="12"/>
        <v>2</v>
      </c>
      <c r="L66" s="154">
        <f t="shared" si="12"/>
        <v>1</v>
      </c>
      <c r="M66" s="154">
        <f t="shared" si="12"/>
        <v>2545</v>
      </c>
      <c r="N66" s="154">
        <f t="shared" si="12"/>
        <v>4051</v>
      </c>
      <c r="O66" s="239">
        <f t="shared" si="12"/>
        <v>4614</v>
      </c>
      <c r="P66" s="239">
        <f t="shared" si="12"/>
        <v>5521</v>
      </c>
      <c r="Q66" s="208"/>
      <c r="R66" s="207"/>
      <c r="S66" s="207"/>
      <c r="T66" s="207"/>
    </row>
    <row r="67" spans="1:20" ht="15.75" customHeight="1">
      <c r="A67" s="62"/>
      <c r="B67" t="s">
        <v>33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232"/>
      <c r="P67" s="232"/>
      <c r="Q67" s="6"/>
      <c r="R67" s="7"/>
      <c r="S67" s="7"/>
      <c r="T67" s="7"/>
    </row>
    <row r="68" spans="1:20" ht="15.75" customHeight="1">
      <c r="A68" s="62">
        <v>52</v>
      </c>
      <c r="B68" s="63" t="s">
        <v>31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232">
        <f>C68+E68+G68+I68+K68+M68</f>
        <v>0</v>
      </c>
      <c r="P68" s="232">
        <f>D68+F68+H68+J68+L68+N68</f>
        <v>0</v>
      </c>
      <c r="Q68" s="6">
        <v>0</v>
      </c>
      <c r="R68" s="7">
        <v>0</v>
      </c>
      <c r="S68" s="7"/>
      <c r="T68" s="7"/>
    </row>
    <row r="69" spans="1:20" ht="15.75" customHeight="1">
      <c r="A69" s="62">
        <v>53</v>
      </c>
      <c r="B69" s="63" t="s">
        <v>129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232">
        <f>C69+E69+G69+I69+K69+M69</f>
        <v>0</v>
      </c>
      <c r="P69" s="232">
        <f>D69+F69+H69+J69+L69+N69</f>
        <v>0</v>
      </c>
      <c r="Q69" s="6">
        <v>0</v>
      </c>
      <c r="R69" s="7">
        <v>0</v>
      </c>
      <c r="S69" s="7"/>
      <c r="T69" s="7"/>
    </row>
    <row r="70" spans="1:20" s="206" customFormat="1" ht="15.75" customHeight="1">
      <c r="A70" s="204"/>
      <c r="B70" s="110" t="s">
        <v>121</v>
      </c>
      <c r="C70" s="154">
        <f aca="true" t="shared" si="13" ref="C70:P70">SUM(C68:C69)</f>
        <v>0</v>
      </c>
      <c r="D70" s="154">
        <f t="shared" si="13"/>
        <v>0</v>
      </c>
      <c r="E70" s="154">
        <f t="shared" si="13"/>
        <v>0</v>
      </c>
      <c r="F70" s="154">
        <f t="shared" si="13"/>
        <v>0</v>
      </c>
      <c r="G70" s="154">
        <f t="shared" si="13"/>
        <v>0</v>
      </c>
      <c r="H70" s="154">
        <f t="shared" si="13"/>
        <v>0</v>
      </c>
      <c r="I70" s="154">
        <f t="shared" si="13"/>
        <v>0</v>
      </c>
      <c r="J70" s="154">
        <f t="shared" si="13"/>
        <v>0</v>
      </c>
      <c r="K70" s="154">
        <f t="shared" si="13"/>
        <v>0</v>
      </c>
      <c r="L70" s="154">
        <f t="shared" si="13"/>
        <v>0</v>
      </c>
      <c r="M70" s="154">
        <f>SUM(M68:M69)</f>
        <v>0</v>
      </c>
      <c r="N70" s="154">
        <f>SUM(N68:N69)</f>
        <v>0</v>
      </c>
      <c r="O70" s="239">
        <f t="shared" si="13"/>
        <v>0</v>
      </c>
      <c r="P70" s="239">
        <f t="shared" si="13"/>
        <v>0</v>
      </c>
      <c r="S70" s="207"/>
      <c r="T70" s="207"/>
    </row>
    <row r="71" spans="1:20" s="206" customFormat="1" ht="15.75" customHeight="1">
      <c r="A71" s="204"/>
      <c r="B71" s="110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239"/>
      <c r="P71" s="239"/>
      <c r="S71" s="207"/>
      <c r="T71" s="207"/>
    </row>
    <row r="72" spans="1:20" s="206" customFormat="1" ht="15.75" customHeight="1">
      <c r="A72" s="204"/>
      <c r="B72" s="110" t="s">
        <v>32</v>
      </c>
      <c r="C72" s="154">
        <f aca="true" t="shared" si="14" ref="C72:P72">C50+C66+C70</f>
        <v>9057</v>
      </c>
      <c r="D72" s="154">
        <f t="shared" si="14"/>
        <v>9640</v>
      </c>
      <c r="E72" s="154">
        <f t="shared" si="14"/>
        <v>1241</v>
      </c>
      <c r="F72" s="154">
        <f t="shared" si="14"/>
        <v>1997</v>
      </c>
      <c r="G72" s="154">
        <f t="shared" si="14"/>
        <v>1255</v>
      </c>
      <c r="H72" s="154">
        <f t="shared" si="14"/>
        <v>1088</v>
      </c>
      <c r="I72" s="154">
        <f t="shared" si="14"/>
        <v>418</v>
      </c>
      <c r="J72" s="154">
        <f t="shared" si="14"/>
        <v>210</v>
      </c>
      <c r="K72" s="154">
        <f t="shared" si="14"/>
        <v>429</v>
      </c>
      <c r="L72" s="154">
        <f t="shared" si="14"/>
        <v>210</v>
      </c>
      <c r="M72" s="154">
        <f t="shared" si="14"/>
        <v>5675</v>
      </c>
      <c r="N72" s="154">
        <f t="shared" si="14"/>
        <v>10470</v>
      </c>
      <c r="O72" s="239">
        <f t="shared" si="14"/>
        <v>18075</v>
      </c>
      <c r="P72" s="239">
        <f t="shared" si="14"/>
        <v>23615</v>
      </c>
      <c r="S72" s="207"/>
      <c r="T72" s="207"/>
    </row>
    <row r="74" spans="15:16" ht="12.75">
      <c r="O74" s="337"/>
      <c r="P74" s="337"/>
    </row>
    <row r="76" ht="12.75">
      <c r="D76" s="6">
        <v>14</v>
      </c>
    </row>
  </sheetData>
  <mergeCells count="12">
    <mergeCell ref="C4:D4"/>
    <mergeCell ref="E4:F4"/>
    <mergeCell ref="C54:D54"/>
    <mergeCell ref="E54:F54"/>
    <mergeCell ref="G4:H4"/>
    <mergeCell ref="I4:J4"/>
    <mergeCell ref="M4:N4"/>
    <mergeCell ref="M54:N54"/>
    <mergeCell ref="K4:L4"/>
    <mergeCell ref="K54:L54"/>
    <mergeCell ref="G54:H54"/>
    <mergeCell ref="I54:J54"/>
  </mergeCells>
  <printOptions gridLines="1" horizontalCentered="1"/>
  <pageMargins left="0.5" right="0.5" top="0.61" bottom="0.48" header="0.5" footer="0.36"/>
  <pageSetup blackAndWhite="1" horizontalDpi="300" verticalDpi="300" orientation="landscape" paperSize="9" scale="79" r:id="rId2"/>
  <rowBreaks count="1" manualBreakCount="1">
    <brk id="50" max="255" man="1"/>
  </rowBreaks>
  <colBreaks count="1" manualBreakCount="1">
    <brk id="16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G1">
      <selection activeCell="L18" sqref="L18"/>
    </sheetView>
  </sheetViews>
  <sheetFormatPr defaultColWidth="9.140625" defaultRowHeight="12.75"/>
  <cols>
    <col min="1" max="1" width="3.7109375" style="0" customWidth="1"/>
    <col min="2" max="2" width="23.421875" style="129" customWidth="1"/>
    <col min="3" max="3" width="10.28125" style="25" customWidth="1"/>
    <col min="4" max="4" width="10.7109375" style="25" customWidth="1"/>
    <col min="5" max="5" width="9.57421875" style="25" customWidth="1"/>
    <col min="6" max="6" width="10.140625" style="25" customWidth="1"/>
    <col min="7" max="7" width="9.421875" style="25" customWidth="1"/>
    <col min="8" max="8" width="10.7109375" style="25" customWidth="1"/>
    <col min="9" max="9" width="9.28125" style="25" customWidth="1"/>
    <col min="10" max="10" width="10.8515625" style="25" customWidth="1"/>
    <col min="11" max="11" width="10.57421875" style="25" customWidth="1"/>
    <col min="12" max="14" width="9.8515625" style="25" customWidth="1"/>
    <col min="15" max="15" width="9.7109375" style="125" customWidth="1"/>
    <col min="16" max="16" width="12.7109375" style="125" bestFit="1" customWidth="1"/>
    <col min="17" max="20" width="9.140625" style="129" customWidth="1"/>
  </cols>
  <sheetData>
    <row r="1" spans="1:16" ht="16.5" customHeight="1">
      <c r="A1" s="31"/>
      <c r="B1" s="253"/>
      <c r="C1" s="41"/>
      <c r="D1" s="41"/>
      <c r="E1" s="41"/>
      <c r="F1" s="41"/>
      <c r="G1" s="41"/>
      <c r="H1" s="41"/>
      <c r="I1" s="85"/>
      <c r="J1" s="85"/>
      <c r="K1" s="85"/>
      <c r="L1" s="85"/>
      <c r="M1" s="85"/>
      <c r="N1" s="85"/>
      <c r="O1" s="233"/>
      <c r="P1" s="233"/>
    </row>
    <row r="2" spans="1:16" ht="16.5" customHeight="1">
      <c r="A2" s="36"/>
      <c r="B2" s="128"/>
      <c r="C2" s="41"/>
      <c r="D2" s="41"/>
      <c r="E2" s="41"/>
      <c r="F2" s="41"/>
      <c r="G2" s="41"/>
      <c r="H2" s="85"/>
      <c r="I2" s="85"/>
      <c r="J2" s="85"/>
      <c r="K2" s="85"/>
      <c r="L2" s="85"/>
      <c r="M2" s="85"/>
      <c r="N2" s="85"/>
      <c r="O2" s="315"/>
      <c r="P2" s="233"/>
    </row>
    <row r="3" spans="1:16" ht="16.5" customHeight="1">
      <c r="A3" s="36"/>
      <c r="B3" s="128"/>
      <c r="C3" s="86" t="s">
        <v>33</v>
      </c>
      <c r="D3" s="286" t="s">
        <v>82</v>
      </c>
      <c r="E3" s="285"/>
      <c r="F3" s="285"/>
      <c r="G3" s="285" t="s">
        <v>33</v>
      </c>
      <c r="H3" s="285" t="s">
        <v>33</v>
      </c>
      <c r="I3" s="285" t="s">
        <v>33</v>
      </c>
      <c r="J3" s="285" t="s">
        <v>33</v>
      </c>
      <c r="K3" s="285" t="s">
        <v>33</v>
      </c>
      <c r="L3" s="285"/>
      <c r="M3" s="285"/>
      <c r="N3" s="285"/>
      <c r="O3" s="340"/>
      <c r="P3" s="233"/>
    </row>
    <row r="4" spans="1:16" ht="12.75">
      <c r="A4" s="55" t="s">
        <v>4</v>
      </c>
      <c r="B4" s="254" t="s">
        <v>5</v>
      </c>
      <c r="C4" s="702" t="s">
        <v>147</v>
      </c>
      <c r="D4" s="704"/>
      <c r="E4" s="702" t="s">
        <v>146</v>
      </c>
      <c r="F4" s="704"/>
      <c r="G4" s="702" t="s">
        <v>145</v>
      </c>
      <c r="H4" s="704"/>
      <c r="I4" s="702" t="s">
        <v>144</v>
      </c>
      <c r="J4" s="704"/>
      <c r="K4" s="676" t="s">
        <v>143</v>
      </c>
      <c r="L4" s="676"/>
      <c r="M4" s="676" t="s">
        <v>224</v>
      </c>
      <c r="N4" s="676"/>
      <c r="O4" s="770" t="s">
        <v>3</v>
      </c>
      <c r="P4" s="770"/>
    </row>
    <row r="5" spans="1:18" ht="12.75">
      <c r="A5" s="59" t="s">
        <v>6</v>
      </c>
      <c r="B5" s="228"/>
      <c r="C5" s="160" t="s">
        <v>54</v>
      </c>
      <c r="D5" s="160" t="s">
        <v>61</v>
      </c>
      <c r="E5" s="160" t="s">
        <v>54</v>
      </c>
      <c r="F5" s="160" t="s">
        <v>61</v>
      </c>
      <c r="G5" s="160" t="s">
        <v>54</v>
      </c>
      <c r="H5" s="160" t="s">
        <v>61</v>
      </c>
      <c r="I5" s="160" t="s">
        <v>54</v>
      </c>
      <c r="J5" s="160" t="s">
        <v>61</v>
      </c>
      <c r="K5" s="160" t="s">
        <v>54</v>
      </c>
      <c r="L5" s="160" t="s">
        <v>61</v>
      </c>
      <c r="M5" s="160" t="s">
        <v>54</v>
      </c>
      <c r="N5" s="160" t="s">
        <v>61</v>
      </c>
      <c r="O5" s="320" t="s">
        <v>54</v>
      </c>
      <c r="P5" s="320" t="s">
        <v>61</v>
      </c>
      <c r="Q5" s="22"/>
      <c r="R5" s="22"/>
    </row>
    <row r="6" spans="1:18" ht="12.75">
      <c r="A6" s="66">
        <v>1</v>
      </c>
      <c r="B6" s="71" t="s">
        <v>7</v>
      </c>
      <c r="C6" s="71">
        <v>5898</v>
      </c>
      <c r="D6" s="71">
        <v>3211</v>
      </c>
      <c r="E6" s="71">
        <v>821</v>
      </c>
      <c r="F6" s="71">
        <v>891</v>
      </c>
      <c r="G6" s="71">
        <v>806</v>
      </c>
      <c r="H6" s="71">
        <v>368</v>
      </c>
      <c r="I6" s="71">
        <v>0</v>
      </c>
      <c r="J6" s="71">
        <v>0</v>
      </c>
      <c r="K6" s="71">
        <v>13</v>
      </c>
      <c r="L6" s="71">
        <v>7</v>
      </c>
      <c r="M6" s="71">
        <v>3379</v>
      </c>
      <c r="N6" s="71">
        <v>2214</v>
      </c>
      <c r="O6" s="232">
        <f>C6+E6+G6+I6+K6+M6</f>
        <v>10917</v>
      </c>
      <c r="P6" s="232">
        <f>D6+F6+H6+J6+L6+N6</f>
        <v>6691</v>
      </c>
      <c r="Q6" s="22"/>
      <c r="R6" s="22"/>
    </row>
    <row r="7" spans="1:18" ht="12.75">
      <c r="A7" s="66">
        <v>2</v>
      </c>
      <c r="B7" s="71" t="s">
        <v>8</v>
      </c>
      <c r="C7" s="71">
        <v>130</v>
      </c>
      <c r="D7" s="71">
        <v>87</v>
      </c>
      <c r="E7" s="71">
        <v>14</v>
      </c>
      <c r="F7" s="71">
        <v>20</v>
      </c>
      <c r="G7" s="71">
        <v>10</v>
      </c>
      <c r="H7" s="71">
        <v>12</v>
      </c>
      <c r="I7" s="71">
        <v>0</v>
      </c>
      <c r="J7" s="71">
        <v>0</v>
      </c>
      <c r="K7" s="71">
        <v>0</v>
      </c>
      <c r="L7" s="71">
        <v>0</v>
      </c>
      <c r="M7" s="71">
        <v>61</v>
      </c>
      <c r="N7" s="71">
        <v>87</v>
      </c>
      <c r="O7" s="232">
        <f aca="true" t="shared" si="0" ref="O7:O24">C7+E7+G7+I7+K7+M7</f>
        <v>215</v>
      </c>
      <c r="P7" s="232">
        <f aca="true" t="shared" si="1" ref="P7:P24">D7+F7+H7+J7+L7+N7</f>
        <v>206</v>
      </c>
      <c r="Q7" s="22"/>
      <c r="R7" s="22"/>
    </row>
    <row r="8" spans="1:18" ht="12.75">
      <c r="A8" s="66">
        <v>3</v>
      </c>
      <c r="B8" s="71" t="s">
        <v>9</v>
      </c>
      <c r="C8" s="71">
        <v>1460</v>
      </c>
      <c r="D8" s="71">
        <v>1592</v>
      </c>
      <c r="E8" s="71">
        <v>265</v>
      </c>
      <c r="F8" s="71">
        <v>633</v>
      </c>
      <c r="G8" s="71">
        <v>157</v>
      </c>
      <c r="H8" s="71">
        <v>295</v>
      </c>
      <c r="I8" s="71">
        <v>55</v>
      </c>
      <c r="J8" s="71">
        <v>45</v>
      </c>
      <c r="K8" s="71">
        <v>3</v>
      </c>
      <c r="L8" s="71">
        <v>1</v>
      </c>
      <c r="M8" s="71">
        <v>6812</v>
      </c>
      <c r="N8" s="71">
        <v>3556</v>
      </c>
      <c r="O8" s="232">
        <f t="shared" si="0"/>
        <v>8752</v>
      </c>
      <c r="P8" s="232">
        <f t="shared" si="1"/>
        <v>6122</v>
      </c>
      <c r="Q8" s="22"/>
      <c r="R8" s="22"/>
    </row>
    <row r="9" spans="1:18" ht="12.75">
      <c r="A9" s="62">
        <v>4</v>
      </c>
      <c r="B9" s="71" t="s">
        <v>10</v>
      </c>
      <c r="C9" s="71">
        <v>11472</v>
      </c>
      <c r="D9" s="71">
        <v>6612</v>
      </c>
      <c r="E9" s="71">
        <v>1293</v>
      </c>
      <c r="F9" s="71">
        <v>1521</v>
      </c>
      <c r="G9" s="71">
        <v>1989</v>
      </c>
      <c r="H9" s="71">
        <v>791</v>
      </c>
      <c r="I9" s="71">
        <v>0</v>
      </c>
      <c r="J9" s="71">
        <v>0</v>
      </c>
      <c r="K9" s="71">
        <v>0</v>
      </c>
      <c r="L9" s="71">
        <v>0</v>
      </c>
      <c r="M9" s="71">
        <v>5420</v>
      </c>
      <c r="N9" s="71">
        <v>12612</v>
      </c>
      <c r="O9" s="232">
        <f t="shared" si="0"/>
        <v>20174</v>
      </c>
      <c r="P9" s="232">
        <f t="shared" si="1"/>
        <v>21536</v>
      </c>
      <c r="Q9" s="22"/>
      <c r="R9" s="22"/>
    </row>
    <row r="10" spans="1:18" ht="12.75">
      <c r="A10" s="62">
        <v>5</v>
      </c>
      <c r="B10" s="71" t="s">
        <v>11</v>
      </c>
      <c r="C10" s="71">
        <v>2382</v>
      </c>
      <c r="D10" s="71">
        <v>1668</v>
      </c>
      <c r="E10" s="71">
        <v>95</v>
      </c>
      <c r="F10" s="71">
        <v>114</v>
      </c>
      <c r="G10" s="71">
        <v>317</v>
      </c>
      <c r="H10" s="71">
        <v>221</v>
      </c>
      <c r="I10" s="71">
        <v>1</v>
      </c>
      <c r="J10" s="71">
        <v>1</v>
      </c>
      <c r="K10" s="71">
        <v>161</v>
      </c>
      <c r="L10" s="71">
        <v>68</v>
      </c>
      <c r="M10" s="71">
        <v>4</v>
      </c>
      <c r="N10" s="71">
        <v>28</v>
      </c>
      <c r="O10" s="232">
        <f t="shared" si="0"/>
        <v>2960</v>
      </c>
      <c r="P10" s="232">
        <f t="shared" si="1"/>
        <v>2100</v>
      </c>
      <c r="Q10" s="22"/>
      <c r="R10" s="22"/>
    </row>
    <row r="11" spans="1:18" ht="12.75">
      <c r="A11" s="62">
        <v>6</v>
      </c>
      <c r="B11" s="71" t="s">
        <v>12</v>
      </c>
      <c r="C11" s="71">
        <v>1433</v>
      </c>
      <c r="D11" s="71">
        <v>1227</v>
      </c>
      <c r="E11" s="71">
        <v>209</v>
      </c>
      <c r="F11" s="71">
        <v>189</v>
      </c>
      <c r="G11" s="71">
        <v>209</v>
      </c>
      <c r="H11" s="71">
        <v>189</v>
      </c>
      <c r="I11" s="71">
        <v>0</v>
      </c>
      <c r="J11" s="71">
        <v>0</v>
      </c>
      <c r="K11" s="71">
        <v>4</v>
      </c>
      <c r="L11" s="71">
        <v>5</v>
      </c>
      <c r="M11" s="71">
        <v>40</v>
      </c>
      <c r="N11" s="71">
        <v>33</v>
      </c>
      <c r="O11" s="232">
        <f t="shared" si="0"/>
        <v>1895</v>
      </c>
      <c r="P11" s="232">
        <f t="shared" si="1"/>
        <v>1643</v>
      </c>
      <c r="Q11" s="22"/>
      <c r="R11" s="22"/>
    </row>
    <row r="12" spans="1:18" ht="12.75">
      <c r="A12" s="62">
        <v>7</v>
      </c>
      <c r="B12" s="71" t="s">
        <v>13</v>
      </c>
      <c r="C12" s="71">
        <v>20485</v>
      </c>
      <c r="D12" s="71">
        <v>8478</v>
      </c>
      <c r="E12" s="71">
        <v>3368</v>
      </c>
      <c r="F12" s="71">
        <v>2331</v>
      </c>
      <c r="G12" s="71">
        <v>1386</v>
      </c>
      <c r="H12" s="71">
        <v>644</v>
      </c>
      <c r="I12" s="71">
        <v>2</v>
      </c>
      <c r="J12" s="71">
        <v>1</v>
      </c>
      <c r="K12" s="71">
        <v>1405</v>
      </c>
      <c r="L12" s="71">
        <v>185</v>
      </c>
      <c r="M12" s="71">
        <v>7299</v>
      </c>
      <c r="N12" s="71">
        <v>6697</v>
      </c>
      <c r="O12" s="232">
        <f t="shared" si="0"/>
        <v>33945</v>
      </c>
      <c r="P12" s="232">
        <f t="shared" si="1"/>
        <v>18336</v>
      </c>
      <c r="Q12" s="22"/>
      <c r="R12" s="22"/>
    </row>
    <row r="13" spans="1:18" ht="12.75">
      <c r="A13" s="62">
        <v>8</v>
      </c>
      <c r="B13" s="71" t="s">
        <v>159</v>
      </c>
      <c r="C13" s="71">
        <v>363</v>
      </c>
      <c r="D13" s="71">
        <v>406</v>
      </c>
      <c r="E13" s="71">
        <v>54</v>
      </c>
      <c r="F13" s="71">
        <v>109</v>
      </c>
      <c r="G13" s="71">
        <v>66</v>
      </c>
      <c r="H13" s="71">
        <v>69</v>
      </c>
      <c r="I13" s="71">
        <v>0</v>
      </c>
      <c r="J13" s="71">
        <v>0</v>
      </c>
      <c r="K13" s="71">
        <v>11</v>
      </c>
      <c r="L13" s="71">
        <v>10</v>
      </c>
      <c r="M13" s="71">
        <v>0</v>
      </c>
      <c r="N13" s="71">
        <v>0</v>
      </c>
      <c r="O13" s="232">
        <f t="shared" si="0"/>
        <v>494</v>
      </c>
      <c r="P13" s="232">
        <f t="shared" si="1"/>
        <v>594</v>
      </c>
      <c r="Q13" s="22"/>
      <c r="R13" s="22"/>
    </row>
    <row r="14" spans="1:18" ht="12.75">
      <c r="A14" s="62">
        <v>9</v>
      </c>
      <c r="B14" s="71" t="s">
        <v>14</v>
      </c>
      <c r="C14" s="71">
        <v>1489</v>
      </c>
      <c r="D14" s="71">
        <v>1386</v>
      </c>
      <c r="E14" s="71">
        <v>151</v>
      </c>
      <c r="F14" s="71">
        <v>1283</v>
      </c>
      <c r="G14" s="71">
        <v>101</v>
      </c>
      <c r="H14" s="71">
        <v>93</v>
      </c>
      <c r="I14" s="71">
        <v>2</v>
      </c>
      <c r="J14" s="71">
        <v>3</v>
      </c>
      <c r="K14" s="71">
        <v>3</v>
      </c>
      <c r="L14" s="71">
        <v>1</v>
      </c>
      <c r="M14" s="71">
        <v>720</v>
      </c>
      <c r="N14" s="71">
        <v>1573</v>
      </c>
      <c r="O14" s="232">
        <f t="shared" si="0"/>
        <v>2466</v>
      </c>
      <c r="P14" s="232">
        <f t="shared" si="1"/>
        <v>4339</v>
      </c>
      <c r="Q14" s="22"/>
      <c r="R14" s="22"/>
    </row>
    <row r="15" spans="1:18" ht="12.75">
      <c r="A15" s="62">
        <v>10</v>
      </c>
      <c r="B15" s="71" t="s">
        <v>15</v>
      </c>
      <c r="C15" s="71">
        <v>329</v>
      </c>
      <c r="D15" s="71">
        <v>447</v>
      </c>
      <c r="E15" s="71">
        <v>58</v>
      </c>
      <c r="F15" s="71">
        <v>123</v>
      </c>
      <c r="G15" s="71">
        <v>29</v>
      </c>
      <c r="H15" s="71">
        <v>35</v>
      </c>
      <c r="I15" s="71">
        <v>0</v>
      </c>
      <c r="J15" s="71">
        <v>0</v>
      </c>
      <c r="K15" s="71">
        <v>0</v>
      </c>
      <c r="L15" s="71">
        <v>0</v>
      </c>
      <c r="M15" s="71">
        <v>363</v>
      </c>
      <c r="N15" s="71">
        <v>182</v>
      </c>
      <c r="O15" s="232">
        <f t="shared" si="0"/>
        <v>779</v>
      </c>
      <c r="P15" s="232">
        <f t="shared" si="1"/>
        <v>787</v>
      </c>
      <c r="Q15" s="22"/>
      <c r="R15" s="22"/>
    </row>
    <row r="16" spans="1:18" ht="12.75">
      <c r="A16" s="62">
        <v>11</v>
      </c>
      <c r="B16" s="71" t="s">
        <v>16</v>
      </c>
      <c r="C16" s="71">
        <v>451</v>
      </c>
      <c r="D16" s="71">
        <v>263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232">
        <f t="shared" si="0"/>
        <v>451</v>
      </c>
      <c r="P16" s="232">
        <f t="shared" si="1"/>
        <v>263</v>
      </c>
      <c r="Q16" s="22"/>
      <c r="R16" s="22"/>
    </row>
    <row r="17" spans="1:18" ht="12.75">
      <c r="A17" s="62">
        <v>12</v>
      </c>
      <c r="B17" s="71" t="s">
        <v>17</v>
      </c>
      <c r="C17" s="71">
        <v>922</v>
      </c>
      <c r="D17" s="71">
        <v>920</v>
      </c>
      <c r="E17" s="71">
        <v>198</v>
      </c>
      <c r="F17" s="71">
        <v>416</v>
      </c>
      <c r="G17" s="71">
        <v>72</v>
      </c>
      <c r="H17" s="71">
        <v>131</v>
      </c>
      <c r="I17" s="71">
        <v>0</v>
      </c>
      <c r="J17" s="71">
        <v>0</v>
      </c>
      <c r="K17" s="71">
        <v>6</v>
      </c>
      <c r="L17" s="71">
        <v>1</v>
      </c>
      <c r="M17" s="71">
        <v>672</v>
      </c>
      <c r="N17" s="71">
        <v>1681</v>
      </c>
      <c r="O17" s="232">
        <f t="shared" si="0"/>
        <v>1870</v>
      </c>
      <c r="P17" s="232">
        <f t="shared" si="1"/>
        <v>3149</v>
      </c>
      <c r="Q17" s="22"/>
      <c r="R17" s="22"/>
    </row>
    <row r="18" spans="1:18" ht="12.75">
      <c r="A18" s="62">
        <v>13</v>
      </c>
      <c r="B18" s="71" t="s">
        <v>161</v>
      </c>
      <c r="C18" s="71">
        <v>412</v>
      </c>
      <c r="D18" s="71">
        <v>198</v>
      </c>
      <c r="E18" s="71">
        <v>867</v>
      </c>
      <c r="F18" s="71">
        <v>1196</v>
      </c>
      <c r="G18" s="71">
        <v>36</v>
      </c>
      <c r="H18" s="71">
        <v>31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232">
        <f t="shared" si="0"/>
        <v>1315</v>
      </c>
      <c r="P18" s="232">
        <f t="shared" si="1"/>
        <v>1425</v>
      </c>
      <c r="Q18" s="22"/>
      <c r="R18" s="22"/>
    </row>
    <row r="19" spans="1:18" ht="12.75">
      <c r="A19" s="62">
        <v>14</v>
      </c>
      <c r="B19" s="71" t="s">
        <v>76</v>
      </c>
      <c r="C19" s="71">
        <v>13784</v>
      </c>
      <c r="D19" s="71">
        <v>5236</v>
      </c>
      <c r="E19" s="71">
        <v>2677</v>
      </c>
      <c r="F19" s="71">
        <v>2324</v>
      </c>
      <c r="G19" s="71">
        <v>419</v>
      </c>
      <c r="H19" s="71">
        <v>186</v>
      </c>
      <c r="I19" s="71">
        <v>0</v>
      </c>
      <c r="J19" s="71">
        <v>0</v>
      </c>
      <c r="K19" s="71">
        <v>482</v>
      </c>
      <c r="L19" s="71">
        <v>99</v>
      </c>
      <c r="M19" s="71">
        <v>1</v>
      </c>
      <c r="N19" s="71">
        <v>1</v>
      </c>
      <c r="O19" s="232">
        <f t="shared" si="0"/>
        <v>17363</v>
      </c>
      <c r="P19" s="232">
        <f t="shared" si="1"/>
        <v>7846</v>
      </c>
      <c r="Q19" s="22"/>
      <c r="R19" s="22"/>
    </row>
    <row r="20" spans="1:18" ht="12.75">
      <c r="A20" s="62">
        <v>15</v>
      </c>
      <c r="B20" s="71" t="s">
        <v>103</v>
      </c>
      <c r="C20" s="71">
        <v>821</v>
      </c>
      <c r="D20" s="71">
        <v>982</v>
      </c>
      <c r="E20" s="71">
        <v>74</v>
      </c>
      <c r="F20" s="71">
        <v>146</v>
      </c>
      <c r="G20" s="71">
        <v>107</v>
      </c>
      <c r="H20" s="71">
        <v>76</v>
      </c>
      <c r="I20" s="71">
        <v>0</v>
      </c>
      <c r="J20" s="71">
        <v>0</v>
      </c>
      <c r="K20" s="71">
        <v>1</v>
      </c>
      <c r="L20" s="71">
        <v>3</v>
      </c>
      <c r="M20" s="71">
        <v>0</v>
      </c>
      <c r="N20" s="71">
        <v>0</v>
      </c>
      <c r="O20" s="232">
        <f t="shared" si="0"/>
        <v>1003</v>
      </c>
      <c r="P20" s="232">
        <f t="shared" si="1"/>
        <v>1207</v>
      </c>
      <c r="Q20" s="22"/>
      <c r="R20" s="22"/>
    </row>
    <row r="21" spans="1:18" ht="12.75">
      <c r="A21" s="62">
        <v>16</v>
      </c>
      <c r="B21" s="71" t="s">
        <v>20</v>
      </c>
      <c r="C21" s="71">
        <v>2030</v>
      </c>
      <c r="D21" s="71">
        <v>2713</v>
      </c>
      <c r="E21" s="71">
        <v>981</v>
      </c>
      <c r="F21" s="71">
        <v>1062</v>
      </c>
      <c r="G21" s="71">
        <v>304</v>
      </c>
      <c r="H21" s="71">
        <v>402</v>
      </c>
      <c r="I21" s="71">
        <v>0</v>
      </c>
      <c r="J21" s="71">
        <v>0</v>
      </c>
      <c r="K21" s="71">
        <v>0</v>
      </c>
      <c r="L21" s="71">
        <v>0</v>
      </c>
      <c r="M21" s="71">
        <v>3020</v>
      </c>
      <c r="N21" s="71">
        <v>3546</v>
      </c>
      <c r="O21" s="232">
        <f t="shared" si="0"/>
        <v>6335</v>
      </c>
      <c r="P21" s="232">
        <f t="shared" si="1"/>
        <v>7723</v>
      </c>
      <c r="Q21" s="22"/>
      <c r="R21" s="22"/>
    </row>
    <row r="22" spans="1:18" ht="12.75">
      <c r="A22" s="62">
        <v>17</v>
      </c>
      <c r="B22" s="71" t="s">
        <v>21</v>
      </c>
      <c r="C22" s="71">
        <v>5515</v>
      </c>
      <c r="D22" s="71">
        <v>4008</v>
      </c>
      <c r="E22" s="71">
        <v>386</v>
      </c>
      <c r="F22" s="71">
        <v>735</v>
      </c>
      <c r="G22" s="71">
        <v>365</v>
      </c>
      <c r="H22" s="71">
        <v>341</v>
      </c>
      <c r="I22" s="71">
        <v>2</v>
      </c>
      <c r="J22" s="71">
        <v>3</v>
      </c>
      <c r="K22" s="71">
        <v>370</v>
      </c>
      <c r="L22" s="71">
        <v>232</v>
      </c>
      <c r="M22" s="71">
        <v>2133</v>
      </c>
      <c r="N22" s="71">
        <v>1797</v>
      </c>
      <c r="O22" s="232">
        <f t="shared" si="0"/>
        <v>8771</v>
      </c>
      <c r="P22" s="232">
        <f t="shared" si="1"/>
        <v>7116</v>
      </c>
      <c r="Q22" s="22"/>
      <c r="R22" s="22"/>
    </row>
    <row r="23" spans="1:18" ht="12.75">
      <c r="A23" s="62">
        <v>18</v>
      </c>
      <c r="B23" s="71" t="s">
        <v>19</v>
      </c>
      <c r="C23" s="71">
        <v>79</v>
      </c>
      <c r="D23" s="71">
        <v>132</v>
      </c>
      <c r="E23" s="71">
        <v>9</v>
      </c>
      <c r="F23" s="71">
        <v>10</v>
      </c>
      <c r="G23" s="71">
        <v>21</v>
      </c>
      <c r="H23" s="71">
        <v>25</v>
      </c>
      <c r="I23" s="71">
        <v>0</v>
      </c>
      <c r="J23" s="71">
        <v>0</v>
      </c>
      <c r="K23" s="71">
        <v>2</v>
      </c>
      <c r="L23" s="71">
        <v>1</v>
      </c>
      <c r="M23" s="71">
        <v>43</v>
      </c>
      <c r="N23" s="71">
        <v>853</v>
      </c>
      <c r="O23" s="232">
        <f t="shared" si="0"/>
        <v>154</v>
      </c>
      <c r="P23" s="232">
        <f t="shared" si="1"/>
        <v>1021</v>
      </c>
      <c r="Q23" s="22"/>
      <c r="R23" s="22"/>
    </row>
    <row r="24" spans="1:18" ht="12.75">
      <c r="A24" s="62">
        <v>19</v>
      </c>
      <c r="B24" s="71" t="s">
        <v>123</v>
      </c>
      <c r="C24" s="71">
        <v>250</v>
      </c>
      <c r="D24" s="71">
        <v>221</v>
      </c>
      <c r="E24" s="71">
        <v>30</v>
      </c>
      <c r="F24" s="71">
        <v>30</v>
      </c>
      <c r="G24" s="71">
        <v>52</v>
      </c>
      <c r="H24" s="71">
        <v>28</v>
      </c>
      <c r="I24" s="71">
        <v>0</v>
      </c>
      <c r="J24" s="71">
        <v>0</v>
      </c>
      <c r="K24" s="71">
        <v>1</v>
      </c>
      <c r="L24" s="71">
        <v>1</v>
      </c>
      <c r="M24" s="71">
        <v>0</v>
      </c>
      <c r="N24" s="71">
        <v>0</v>
      </c>
      <c r="O24" s="232">
        <f t="shared" si="0"/>
        <v>333</v>
      </c>
      <c r="P24" s="232">
        <f t="shared" si="1"/>
        <v>280</v>
      </c>
      <c r="Q24" s="22"/>
      <c r="R24" s="22"/>
    </row>
    <row r="25" spans="1:20" s="206" customFormat="1" ht="14.25">
      <c r="A25" s="204"/>
      <c r="B25" s="205" t="s">
        <v>221</v>
      </c>
      <c r="C25" s="205">
        <f aca="true" t="shared" si="2" ref="C25:P25">SUM(C6:C24)</f>
        <v>69705</v>
      </c>
      <c r="D25" s="205">
        <f t="shared" si="2"/>
        <v>39787</v>
      </c>
      <c r="E25" s="205">
        <f t="shared" si="2"/>
        <v>11550</v>
      </c>
      <c r="F25" s="205">
        <f t="shared" si="2"/>
        <v>13133</v>
      </c>
      <c r="G25" s="205">
        <f t="shared" si="2"/>
        <v>6446</v>
      </c>
      <c r="H25" s="205">
        <f t="shared" si="2"/>
        <v>3937</v>
      </c>
      <c r="I25" s="205">
        <f t="shared" si="2"/>
        <v>62</v>
      </c>
      <c r="J25" s="205">
        <f t="shared" si="2"/>
        <v>53</v>
      </c>
      <c r="K25" s="205">
        <f t="shared" si="2"/>
        <v>2462</v>
      </c>
      <c r="L25" s="205">
        <f t="shared" si="2"/>
        <v>614</v>
      </c>
      <c r="M25" s="205">
        <f>SUM(M6:M24)</f>
        <v>29967</v>
      </c>
      <c r="N25" s="205">
        <f>SUM(N6:N24)</f>
        <v>34860</v>
      </c>
      <c r="O25" s="239">
        <f t="shared" si="2"/>
        <v>120192</v>
      </c>
      <c r="P25" s="239">
        <f t="shared" si="2"/>
        <v>92384</v>
      </c>
      <c r="Q25" s="261"/>
      <c r="R25" s="261"/>
      <c r="S25" s="290"/>
      <c r="T25" s="290"/>
    </row>
    <row r="26" spans="1:18" ht="12.75">
      <c r="A26" s="62">
        <v>20</v>
      </c>
      <c r="B26" s="71" t="s">
        <v>23</v>
      </c>
      <c r="C26" s="71">
        <v>87</v>
      </c>
      <c r="D26" s="71">
        <v>127</v>
      </c>
      <c r="E26" s="71">
        <v>16</v>
      </c>
      <c r="F26" s="71">
        <v>38</v>
      </c>
      <c r="G26" s="71">
        <v>2</v>
      </c>
      <c r="H26" s="71">
        <v>7</v>
      </c>
      <c r="I26" s="71">
        <v>0</v>
      </c>
      <c r="J26" s="71">
        <v>0</v>
      </c>
      <c r="K26" s="71">
        <v>0</v>
      </c>
      <c r="L26" s="71">
        <v>0</v>
      </c>
      <c r="M26" s="71">
        <v>5</v>
      </c>
      <c r="N26" s="71">
        <v>18</v>
      </c>
      <c r="O26" s="232">
        <f aca="true" t="shared" si="3" ref="O26:O33">C26+E26+G26+I26+K26+M26</f>
        <v>110</v>
      </c>
      <c r="P26" s="232">
        <f aca="true" t="shared" si="4" ref="P26:P33">D26+F26+H26+J26+L26+N26</f>
        <v>190</v>
      </c>
      <c r="Q26" s="22"/>
      <c r="R26" s="22"/>
    </row>
    <row r="27" spans="1:18" ht="12.75">
      <c r="A27" s="62">
        <v>21</v>
      </c>
      <c r="B27" s="71" t="s">
        <v>256</v>
      </c>
      <c r="C27" s="71">
        <v>19</v>
      </c>
      <c r="D27" s="71">
        <v>50</v>
      </c>
      <c r="E27" s="71">
        <v>10</v>
      </c>
      <c r="F27" s="71">
        <v>56</v>
      </c>
      <c r="G27" s="71">
        <v>3</v>
      </c>
      <c r="H27" s="71">
        <v>8</v>
      </c>
      <c r="I27" s="71">
        <v>0</v>
      </c>
      <c r="J27" s="71">
        <v>0</v>
      </c>
      <c r="K27" s="71">
        <v>0</v>
      </c>
      <c r="L27" s="71">
        <v>0</v>
      </c>
      <c r="M27" s="71">
        <v>12</v>
      </c>
      <c r="N27" s="71">
        <v>44</v>
      </c>
      <c r="O27" s="232">
        <f t="shared" si="3"/>
        <v>44</v>
      </c>
      <c r="P27" s="232">
        <f t="shared" si="4"/>
        <v>158</v>
      </c>
      <c r="Q27" s="22"/>
      <c r="R27" s="22"/>
    </row>
    <row r="28" spans="1:18" ht="12.75">
      <c r="A28" s="62">
        <v>22</v>
      </c>
      <c r="B28" s="71" t="s">
        <v>166</v>
      </c>
      <c r="C28" s="71">
        <v>65</v>
      </c>
      <c r="D28" s="71">
        <v>96</v>
      </c>
      <c r="E28" s="71">
        <v>38</v>
      </c>
      <c r="F28" s="71">
        <v>63</v>
      </c>
      <c r="G28" s="71">
        <v>5</v>
      </c>
      <c r="H28" s="71">
        <v>9</v>
      </c>
      <c r="I28" s="71">
        <v>0</v>
      </c>
      <c r="J28" s="71">
        <v>0</v>
      </c>
      <c r="K28" s="71">
        <v>0</v>
      </c>
      <c r="L28" s="71">
        <v>0</v>
      </c>
      <c r="M28" s="71">
        <v>180</v>
      </c>
      <c r="N28" s="71">
        <v>290</v>
      </c>
      <c r="O28" s="232">
        <f t="shared" si="3"/>
        <v>288</v>
      </c>
      <c r="P28" s="232">
        <f t="shared" si="4"/>
        <v>458</v>
      </c>
      <c r="Q28" s="22"/>
      <c r="R28" s="22"/>
    </row>
    <row r="29" spans="1:18" ht="12.75">
      <c r="A29" s="62">
        <v>23</v>
      </c>
      <c r="B29" s="71" t="s">
        <v>24</v>
      </c>
      <c r="C29" s="71">
        <v>84</v>
      </c>
      <c r="D29" s="71">
        <v>98</v>
      </c>
      <c r="E29" s="71">
        <v>11</v>
      </c>
      <c r="F29" s="71">
        <v>10</v>
      </c>
      <c r="G29" s="71">
        <v>6</v>
      </c>
      <c r="H29" s="71">
        <v>32</v>
      </c>
      <c r="I29" s="71">
        <v>0</v>
      </c>
      <c r="J29" s="71">
        <v>0</v>
      </c>
      <c r="K29" s="71">
        <v>0</v>
      </c>
      <c r="L29" s="71">
        <v>0</v>
      </c>
      <c r="M29" s="71">
        <v>16</v>
      </c>
      <c r="N29" s="71">
        <v>203</v>
      </c>
      <c r="O29" s="232">
        <f t="shared" si="3"/>
        <v>117</v>
      </c>
      <c r="P29" s="232">
        <f t="shared" si="4"/>
        <v>343</v>
      </c>
      <c r="Q29" s="22"/>
      <c r="R29" s="22"/>
    </row>
    <row r="30" spans="1:18" ht="12.75">
      <c r="A30" s="62">
        <v>24</v>
      </c>
      <c r="B30" s="71" t="s">
        <v>22</v>
      </c>
      <c r="C30" s="71">
        <v>22</v>
      </c>
      <c r="D30" s="71">
        <v>30</v>
      </c>
      <c r="E30" s="71">
        <v>7</v>
      </c>
      <c r="F30" s="71">
        <v>14</v>
      </c>
      <c r="G30" s="71">
        <v>19</v>
      </c>
      <c r="H30" s="71">
        <v>39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232">
        <f t="shared" si="3"/>
        <v>48</v>
      </c>
      <c r="P30" s="232">
        <f t="shared" si="4"/>
        <v>83</v>
      </c>
      <c r="Q30" s="22"/>
      <c r="R30" s="22"/>
    </row>
    <row r="31" spans="1:18" ht="12.75">
      <c r="A31" s="62">
        <v>25</v>
      </c>
      <c r="B31" s="71" t="s">
        <v>139</v>
      </c>
      <c r="C31" s="71">
        <v>215</v>
      </c>
      <c r="D31" s="71">
        <v>272</v>
      </c>
      <c r="E31" s="71">
        <v>11</v>
      </c>
      <c r="F31" s="71">
        <v>22</v>
      </c>
      <c r="G31" s="71">
        <v>31</v>
      </c>
      <c r="H31" s="71">
        <v>54</v>
      </c>
      <c r="I31" s="71">
        <v>0</v>
      </c>
      <c r="J31" s="71">
        <v>0</v>
      </c>
      <c r="K31" s="71">
        <v>0</v>
      </c>
      <c r="L31" s="71">
        <v>0</v>
      </c>
      <c r="M31" s="71">
        <v>98</v>
      </c>
      <c r="N31" s="71">
        <v>238</v>
      </c>
      <c r="O31" s="232">
        <f t="shared" si="3"/>
        <v>355</v>
      </c>
      <c r="P31" s="232">
        <f t="shared" si="4"/>
        <v>586</v>
      </c>
      <c r="Q31" s="22"/>
      <c r="R31" s="22"/>
    </row>
    <row r="32" spans="1:18" ht="12.75">
      <c r="A32" s="62">
        <v>26</v>
      </c>
      <c r="B32" s="71" t="s">
        <v>18</v>
      </c>
      <c r="C32" s="71">
        <v>15771</v>
      </c>
      <c r="D32" s="71">
        <v>11388</v>
      </c>
      <c r="E32" s="71">
        <v>1935</v>
      </c>
      <c r="F32" s="71">
        <v>2839</v>
      </c>
      <c r="G32" s="71">
        <v>1017</v>
      </c>
      <c r="H32" s="71">
        <v>1473</v>
      </c>
      <c r="I32" s="71">
        <v>0</v>
      </c>
      <c r="J32" s="71">
        <v>0</v>
      </c>
      <c r="K32" s="71">
        <v>0</v>
      </c>
      <c r="L32" s="71">
        <v>0</v>
      </c>
      <c r="M32" s="71">
        <v>9553</v>
      </c>
      <c r="N32" s="71">
        <v>31691</v>
      </c>
      <c r="O32" s="232">
        <f t="shared" si="3"/>
        <v>28276</v>
      </c>
      <c r="P32" s="232">
        <f t="shared" si="4"/>
        <v>47391</v>
      </c>
      <c r="Q32" s="22"/>
      <c r="R32" s="22"/>
    </row>
    <row r="33" spans="1:18" ht="12.75">
      <c r="A33" s="62">
        <v>27</v>
      </c>
      <c r="B33" s="71" t="s">
        <v>102</v>
      </c>
      <c r="C33" s="71">
        <v>30671</v>
      </c>
      <c r="D33" s="71">
        <v>44526</v>
      </c>
      <c r="E33" s="71">
        <v>5243</v>
      </c>
      <c r="F33" s="71">
        <v>7517</v>
      </c>
      <c r="G33" s="71">
        <v>2381</v>
      </c>
      <c r="H33" s="71">
        <v>4268</v>
      </c>
      <c r="I33" s="71">
        <v>439</v>
      </c>
      <c r="J33" s="71">
        <v>241</v>
      </c>
      <c r="K33" s="71">
        <v>327</v>
      </c>
      <c r="L33" s="71">
        <v>172</v>
      </c>
      <c r="M33" s="71">
        <v>0</v>
      </c>
      <c r="N33" s="71">
        <v>0</v>
      </c>
      <c r="O33" s="232">
        <f t="shared" si="3"/>
        <v>39061</v>
      </c>
      <c r="P33" s="232">
        <f t="shared" si="4"/>
        <v>56724</v>
      </c>
      <c r="Q33" s="22"/>
      <c r="R33" s="22"/>
    </row>
    <row r="34" spans="1:20" s="206" customFormat="1" ht="14.25">
      <c r="A34" s="204"/>
      <c r="B34" s="205" t="s">
        <v>223</v>
      </c>
      <c r="C34" s="205">
        <f aca="true" t="shared" si="5" ref="C34:P34">SUM(C26:C33)</f>
        <v>46934</v>
      </c>
      <c r="D34" s="205">
        <f t="shared" si="5"/>
        <v>56587</v>
      </c>
      <c r="E34" s="205">
        <f t="shared" si="5"/>
        <v>7271</v>
      </c>
      <c r="F34" s="205">
        <f t="shared" si="5"/>
        <v>10559</v>
      </c>
      <c r="G34" s="205">
        <f t="shared" si="5"/>
        <v>3464</v>
      </c>
      <c r="H34" s="205">
        <f t="shared" si="5"/>
        <v>5890</v>
      </c>
      <c r="I34" s="205">
        <f t="shared" si="5"/>
        <v>439</v>
      </c>
      <c r="J34" s="205">
        <f t="shared" si="5"/>
        <v>241</v>
      </c>
      <c r="K34" s="205">
        <f t="shared" si="5"/>
        <v>327</v>
      </c>
      <c r="L34" s="205">
        <f t="shared" si="5"/>
        <v>172</v>
      </c>
      <c r="M34" s="205">
        <f>SUM(M26:M33)</f>
        <v>9864</v>
      </c>
      <c r="N34" s="205">
        <f>SUM(N26:N33)</f>
        <v>32484</v>
      </c>
      <c r="O34" s="239">
        <f t="shared" si="5"/>
        <v>68299</v>
      </c>
      <c r="P34" s="239">
        <f t="shared" si="5"/>
        <v>105933</v>
      </c>
      <c r="Q34" s="261"/>
      <c r="R34" s="261"/>
      <c r="S34" s="290"/>
      <c r="T34" s="290"/>
    </row>
    <row r="35" spans="1:18" ht="12.75">
      <c r="A35" s="62">
        <v>28</v>
      </c>
      <c r="B35" s="71" t="s">
        <v>160</v>
      </c>
      <c r="C35" s="71">
        <v>222</v>
      </c>
      <c r="D35" s="71">
        <v>264</v>
      </c>
      <c r="E35" s="71">
        <v>31</v>
      </c>
      <c r="F35" s="71">
        <v>30</v>
      </c>
      <c r="G35" s="71">
        <v>14</v>
      </c>
      <c r="H35" s="71">
        <v>18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232">
        <f aca="true" t="shared" si="6" ref="O35:O48">C35+E35+G35+I35+K35+M35</f>
        <v>267</v>
      </c>
      <c r="P35" s="232">
        <f aca="true" t="shared" si="7" ref="P35:P48">D35+F35+H35+J35+L35+N35</f>
        <v>312</v>
      </c>
      <c r="Q35" s="22"/>
      <c r="R35" s="22"/>
    </row>
    <row r="36" spans="1:18" ht="12.75">
      <c r="A36" s="62">
        <v>29</v>
      </c>
      <c r="B36" s="71" t="s">
        <v>262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232">
        <f t="shared" si="6"/>
        <v>0</v>
      </c>
      <c r="P36" s="232">
        <f t="shared" si="7"/>
        <v>0</v>
      </c>
      <c r="Q36" s="22"/>
      <c r="R36" s="22"/>
    </row>
    <row r="37" spans="1:18" ht="12.75">
      <c r="A37" s="66">
        <v>30</v>
      </c>
      <c r="B37" s="71" t="s">
        <v>227</v>
      </c>
      <c r="C37" s="71">
        <v>1111</v>
      </c>
      <c r="D37" s="71">
        <v>445</v>
      </c>
      <c r="E37" s="71">
        <v>119</v>
      </c>
      <c r="F37" s="71">
        <v>159</v>
      </c>
      <c r="G37" s="71">
        <v>18</v>
      </c>
      <c r="H37" s="71">
        <v>17</v>
      </c>
      <c r="I37" s="71">
        <v>0</v>
      </c>
      <c r="J37" s="71">
        <v>0</v>
      </c>
      <c r="K37" s="71">
        <v>36</v>
      </c>
      <c r="L37" s="71">
        <v>11</v>
      </c>
      <c r="M37" s="71">
        <v>0</v>
      </c>
      <c r="N37" s="71">
        <v>0</v>
      </c>
      <c r="O37" s="232">
        <f t="shared" si="6"/>
        <v>1284</v>
      </c>
      <c r="P37" s="232">
        <f t="shared" si="7"/>
        <v>632</v>
      </c>
      <c r="Q37" s="22"/>
      <c r="R37" s="22"/>
    </row>
    <row r="38" spans="1:18" ht="12.75">
      <c r="A38" s="62">
        <v>31</v>
      </c>
      <c r="B38" s="71" t="s">
        <v>214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232">
        <f t="shared" si="6"/>
        <v>0</v>
      </c>
      <c r="P38" s="232">
        <f t="shared" si="7"/>
        <v>0</v>
      </c>
      <c r="Q38" s="22"/>
      <c r="R38" s="22"/>
    </row>
    <row r="39" spans="1:18" ht="12.75">
      <c r="A39" s="66">
        <v>32</v>
      </c>
      <c r="B39" s="71" t="s">
        <v>271</v>
      </c>
      <c r="C39" s="71">
        <v>66</v>
      </c>
      <c r="D39" s="71">
        <v>56</v>
      </c>
      <c r="E39" s="71">
        <v>17</v>
      </c>
      <c r="F39" s="71">
        <v>18</v>
      </c>
      <c r="G39" s="71">
        <v>1</v>
      </c>
      <c r="H39" s="71">
        <v>1</v>
      </c>
      <c r="I39" s="71">
        <v>0</v>
      </c>
      <c r="J39" s="71">
        <v>0</v>
      </c>
      <c r="K39" s="71">
        <v>0</v>
      </c>
      <c r="L39" s="71">
        <v>0</v>
      </c>
      <c r="M39" s="71">
        <v>206</v>
      </c>
      <c r="N39" s="71">
        <v>277</v>
      </c>
      <c r="O39" s="232">
        <f t="shared" si="6"/>
        <v>290</v>
      </c>
      <c r="P39" s="232">
        <f t="shared" si="7"/>
        <v>352</v>
      </c>
      <c r="Q39" s="22"/>
      <c r="R39" s="22"/>
    </row>
    <row r="40" spans="1:18" ht="12.75">
      <c r="A40" s="62">
        <v>33</v>
      </c>
      <c r="B40" s="71" t="s">
        <v>215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232">
        <f t="shared" si="6"/>
        <v>0</v>
      </c>
      <c r="P40" s="232">
        <f t="shared" si="7"/>
        <v>0</v>
      </c>
      <c r="Q40" s="22"/>
      <c r="R40" s="22"/>
    </row>
    <row r="41" spans="1:18" ht="12.75">
      <c r="A41" s="66">
        <v>34</v>
      </c>
      <c r="B41" s="71" t="s">
        <v>216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232">
        <f t="shared" si="6"/>
        <v>0</v>
      </c>
      <c r="P41" s="232">
        <f t="shared" si="7"/>
        <v>0</v>
      </c>
      <c r="Q41" s="22"/>
      <c r="R41" s="22"/>
    </row>
    <row r="42" spans="1:18" ht="12.75">
      <c r="A42" s="136">
        <v>35</v>
      </c>
      <c r="B42" s="139" t="s">
        <v>358</v>
      </c>
      <c r="C42" s="71">
        <v>2</v>
      </c>
      <c r="D42" s="71">
        <v>63</v>
      </c>
      <c r="E42" s="71">
        <v>3</v>
      </c>
      <c r="F42" s="71">
        <v>8</v>
      </c>
      <c r="G42" s="71">
        <v>1</v>
      </c>
      <c r="H42" s="71">
        <v>70</v>
      </c>
      <c r="I42" s="71">
        <v>0</v>
      </c>
      <c r="J42" s="71">
        <v>0</v>
      </c>
      <c r="K42" s="71">
        <v>0</v>
      </c>
      <c r="L42" s="71">
        <v>0</v>
      </c>
      <c r="M42" s="71">
        <v>1</v>
      </c>
      <c r="N42" s="71">
        <v>29</v>
      </c>
      <c r="O42" s="232">
        <f t="shared" si="6"/>
        <v>7</v>
      </c>
      <c r="P42" s="232">
        <f t="shared" si="7"/>
        <v>170</v>
      </c>
      <c r="Q42" s="22"/>
      <c r="R42" s="22"/>
    </row>
    <row r="43" spans="1:18" ht="12.75">
      <c r="A43" s="62">
        <v>36</v>
      </c>
      <c r="B43" s="63" t="s">
        <v>234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232">
        <f t="shared" si="6"/>
        <v>0</v>
      </c>
      <c r="P43" s="232">
        <f t="shared" si="7"/>
        <v>0</v>
      </c>
      <c r="Q43" s="22"/>
      <c r="R43" s="22"/>
    </row>
    <row r="44" spans="1:18" ht="12.75">
      <c r="A44" s="62">
        <v>37</v>
      </c>
      <c r="B44" s="63" t="s">
        <v>246</v>
      </c>
      <c r="C44" s="71">
        <v>32</v>
      </c>
      <c r="D44" s="71">
        <v>13</v>
      </c>
      <c r="E44" s="71">
        <v>17</v>
      </c>
      <c r="F44" s="71">
        <v>49</v>
      </c>
      <c r="G44" s="71">
        <v>365</v>
      </c>
      <c r="H44" s="71">
        <v>33</v>
      </c>
      <c r="I44" s="71">
        <v>0</v>
      </c>
      <c r="J44" s="71">
        <v>0</v>
      </c>
      <c r="K44" s="71">
        <v>0</v>
      </c>
      <c r="L44" s="71">
        <v>0</v>
      </c>
      <c r="M44" s="71">
        <v>32</v>
      </c>
      <c r="N44" s="71">
        <v>19</v>
      </c>
      <c r="O44" s="232">
        <f t="shared" si="6"/>
        <v>446</v>
      </c>
      <c r="P44" s="232">
        <f t="shared" si="7"/>
        <v>114</v>
      </c>
      <c r="Q44" s="22"/>
      <c r="R44" s="22"/>
    </row>
    <row r="45" spans="1:18" ht="12.75">
      <c r="A45" s="66">
        <v>38</v>
      </c>
      <c r="B45" s="63" t="s">
        <v>25</v>
      </c>
      <c r="C45" s="71">
        <v>102</v>
      </c>
      <c r="D45" s="71">
        <v>130</v>
      </c>
      <c r="E45" s="71">
        <v>16</v>
      </c>
      <c r="F45" s="71">
        <v>8</v>
      </c>
      <c r="G45" s="71">
        <v>1</v>
      </c>
      <c r="H45" s="71">
        <v>4</v>
      </c>
      <c r="I45" s="71">
        <v>0</v>
      </c>
      <c r="J45" s="71">
        <v>0</v>
      </c>
      <c r="K45" s="71">
        <v>15</v>
      </c>
      <c r="L45" s="71">
        <v>8</v>
      </c>
      <c r="M45" s="71">
        <v>17</v>
      </c>
      <c r="N45" s="71">
        <v>55</v>
      </c>
      <c r="O45" s="232">
        <f t="shared" si="6"/>
        <v>151</v>
      </c>
      <c r="P45" s="232">
        <f t="shared" si="7"/>
        <v>205</v>
      </c>
      <c r="Q45" s="22"/>
      <c r="R45" s="22"/>
    </row>
    <row r="46" spans="1:18" ht="12.75">
      <c r="A46" s="62">
        <v>39</v>
      </c>
      <c r="B46" s="63" t="s">
        <v>220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232">
        <f t="shared" si="6"/>
        <v>0</v>
      </c>
      <c r="P46" s="232">
        <f t="shared" si="7"/>
        <v>0</v>
      </c>
      <c r="Q46" s="22"/>
      <c r="R46" s="22"/>
    </row>
    <row r="47" spans="1:18" ht="12.75">
      <c r="A47" s="62">
        <v>40</v>
      </c>
      <c r="B47" s="63" t="s">
        <v>359</v>
      </c>
      <c r="C47" s="71">
        <v>1</v>
      </c>
      <c r="D47" s="71">
        <v>2</v>
      </c>
      <c r="E47" s="71">
        <v>0</v>
      </c>
      <c r="F47" s="71">
        <v>0</v>
      </c>
      <c r="G47" s="71">
        <v>19</v>
      </c>
      <c r="H47" s="71">
        <v>90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232">
        <f t="shared" si="6"/>
        <v>20</v>
      </c>
      <c r="P47" s="232">
        <f t="shared" si="7"/>
        <v>92</v>
      </c>
      <c r="Q47" s="22"/>
      <c r="R47" s="22"/>
    </row>
    <row r="48" spans="1:18" ht="12.75">
      <c r="A48" s="66">
        <v>41</v>
      </c>
      <c r="B48" s="71" t="s">
        <v>448</v>
      </c>
      <c r="C48" s="71">
        <v>6</v>
      </c>
      <c r="D48" s="71">
        <v>3</v>
      </c>
      <c r="E48" s="71">
        <v>1</v>
      </c>
      <c r="F48" s="71">
        <v>0</v>
      </c>
      <c r="G48" s="71">
        <v>1</v>
      </c>
      <c r="H48" s="71">
        <v>1</v>
      </c>
      <c r="I48" s="71">
        <v>0</v>
      </c>
      <c r="J48" s="71">
        <v>0</v>
      </c>
      <c r="K48" s="71">
        <v>2</v>
      </c>
      <c r="L48" s="71">
        <v>1</v>
      </c>
      <c r="M48" s="71">
        <v>2</v>
      </c>
      <c r="N48" s="71">
        <v>1</v>
      </c>
      <c r="O48" s="232">
        <f t="shared" si="6"/>
        <v>12</v>
      </c>
      <c r="P48" s="232">
        <f t="shared" si="7"/>
        <v>6</v>
      </c>
      <c r="Q48" s="22"/>
      <c r="R48" s="22"/>
    </row>
    <row r="49" spans="1:20" s="206" customFormat="1" ht="14.25">
      <c r="A49" s="204"/>
      <c r="B49" s="205" t="s">
        <v>222</v>
      </c>
      <c r="C49" s="205">
        <f>SUM(C35:C48)</f>
        <v>1542</v>
      </c>
      <c r="D49" s="205">
        <f aca="true" t="shared" si="8" ref="D49:N49">SUM(D35:D48)</f>
        <v>976</v>
      </c>
      <c r="E49" s="205">
        <f t="shared" si="8"/>
        <v>204</v>
      </c>
      <c r="F49" s="205">
        <f t="shared" si="8"/>
        <v>272</v>
      </c>
      <c r="G49" s="205">
        <f t="shared" si="8"/>
        <v>420</v>
      </c>
      <c r="H49" s="205">
        <f t="shared" si="8"/>
        <v>234</v>
      </c>
      <c r="I49" s="205">
        <f t="shared" si="8"/>
        <v>0</v>
      </c>
      <c r="J49" s="205">
        <f t="shared" si="8"/>
        <v>0</v>
      </c>
      <c r="K49" s="205">
        <f t="shared" si="8"/>
        <v>53</v>
      </c>
      <c r="L49" s="205">
        <f t="shared" si="8"/>
        <v>20</v>
      </c>
      <c r="M49" s="205">
        <f t="shared" si="8"/>
        <v>258</v>
      </c>
      <c r="N49" s="205">
        <f t="shared" si="8"/>
        <v>381</v>
      </c>
      <c r="O49" s="239">
        <f>SUM(O35:O48)</f>
        <v>2477</v>
      </c>
      <c r="P49" s="239">
        <f>SUM(P35:P48)</f>
        <v>1883</v>
      </c>
      <c r="Q49" s="261"/>
      <c r="R49" s="261"/>
      <c r="S49" s="290"/>
      <c r="T49" s="290"/>
    </row>
    <row r="50" spans="1:20" s="206" customFormat="1" ht="14.25">
      <c r="A50" s="204"/>
      <c r="B50" s="256" t="s">
        <v>121</v>
      </c>
      <c r="C50" s="205">
        <f aca="true" t="shared" si="9" ref="C50:P50">C25+C34+C49</f>
        <v>118181</v>
      </c>
      <c r="D50" s="205">
        <f t="shared" si="9"/>
        <v>97350</v>
      </c>
      <c r="E50" s="205">
        <f t="shared" si="9"/>
        <v>19025</v>
      </c>
      <c r="F50" s="205">
        <f t="shared" si="9"/>
        <v>23964</v>
      </c>
      <c r="G50" s="205">
        <f t="shared" si="9"/>
        <v>10330</v>
      </c>
      <c r="H50" s="205">
        <f t="shared" si="9"/>
        <v>10061</v>
      </c>
      <c r="I50" s="205">
        <f t="shared" si="9"/>
        <v>501</v>
      </c>
      <c r="J50" s="205">
        <f t="shared" si="9"/>
        <v>294</v>
      </c>
      <c r="K50" s="205">
        <f t="shared" si="9"/>
        <v>2842</v>
      </c>
      <c r="L50" s="205">
        <f t="shared" si="9"/>
        <v>806</v>
      </c>
      <c r="M50" s="205">
        <f t="shared" si="9"/>
        <v>40089</v>
      </c>
      <c r="N50" s="205">
        <f t="shared" si="9"/>
        <v>67725</v>
      </c>
      <c r="O50" s="239">
        <f t="shared" si="9"/>
        <v>190968</v>
      </c>
      <c r="P50" s="239">
        <f t="shared" si="9"/>
        <v>200200</v>
      </c>
      <c r="Q50" s="261"/>
      <c r="R50" s="261"/>
      <c r="S50" s="290"/>
      <c r="T50" s="290"/>
    </row>
    <row r="51" spans="1:18" ht="13.5" customHeight="1">
      <c r="A51" s="36"/>
      <c r="B51" s="253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233"/>
      <c r="P51" s="233"/>
      <c r="Q51" s="22"/>
      <c r="R51" s="22"/>
    </row>
    <row r="52" spans="1:18" ht="14.25">
      <c r="A52" s="31"/>
      <c r="B52" s="253"/>
      <c r="C52" s="41"/>
      <c r="D52" s="41"/>
      <c r="E52" s="41"/>
      <c r="F52" s="41"/>
      <c r="G52" s="41"/>
      <c r="H52" s="41"/>
      <c r="I52" s="85"/>
      <c r="J52" s="85"/>
      <c r="K52" s="85"/>
      <c r="L52" s="85"/>
      <c r="M52" s="85"/>
      <c r="N52" s="85"/>
      <c r="O52" s="233"/>
      <c r="P52" s="233"/>
      <c r="Q52" s="22"/>
      <c r="R52" s="22"/>
    </row>
    <row r="53" spans="1:18" ht="18" customHeight="1">
      <c r="A53" s="36"/>
      <c r="B53" s="128"/>
      <c r="C53" s="85" t="s">
        <v>33</v>
      </c>
      <c r="D53" s="41"/>
      <c r="E53" s="41"/>
      <c r="F53" s="41"/>
      <c r="G53" s="41"/>
      <c r="H53" s="85"/>
      <c r="I53" s="85"/>
      <c r="J53" s="85"/>
      <c r="K53" s="85"/>
      <c r="L53" s="85"/>
      <c r="M53" s="85"/>
      <c r="N53" s="85"/>
      <c r="O53" s="315"/>
      <c r="P53" s="233"/>
      <c r="Q53" s="22"/>
      <c r="R53" s="22"/>
    </row>
    <row r="54" spans="1:18" ht="12.75">
      <c r="A54" s="55" t="s">
        <v>4</v>
      </c>
      <c r="B54" s="254" t="s">
        <v>5</v>
      </c>
      <c r="C54" s="702" t="s">
        <v>147</v>
      </c>
      <c r="D54" s="704"/>
      <c r="E54" s="702" t="s">
        <v>146</v>
      </c>
      <c r="F54" s="704"/>
      <c r="G54" s="702" t="s">
        <v>145</v>
      </c>
      <c r="H54" s="704"/>
      <c r="I54" s="702" t="s">
        <v>144</v>
      </c>
      <c r="J54" s="704"/>
      <c r="K54" s="676" t="s">
        <v>143</v>
      </c>
      <c r="L54" s="676"/>
      <c r="M54" s="676" t="s">
        <v>224</v>
      </c>
      <c r="N54" s="676"/>
      <c r="O54" s="770" t="s">
        <v>3</v>
      </c>
      <c r="P54" s="770"/>
      <c r="Q54" s="22"/>
      <c r="R54" s="22"/>
    </row>
    <row r="55" spans="1:18" ht="12.75">
      <c r="A55" s="55"/>
      <c r="B55" s="254"/>
      <c r="C55" s="293"/>
      <c r="D55" s="274"/>
      <c r="E55" s="293"/>
      <c r="F55" s="274"/>
      <c r="G55" s="293"/>
      <c r="H55" s="274"/>
      <c r="I55" s="293"/>
      <c r="J55" s="274"/>
      <c r="K55" s="160"/>
      <c r="L55" s="160"/>
      <c r="M55" s="160"/>
      <c r="N55" s="160"/>
      <c r="O55" s="320"/>
      <c r="P55" s="320"/>
      <c r="Q55" s="22"/>
      <c r="R55" s="22"/>
    </row>
    <row r="56" spans="1:18" ht="12.75">
      <c r="A56" s="55"/>
      <c r="B56" s="254"/>
      <c r="C56" s="293"/>
      <c r="D56" s="274"/>
      <c r="E56" s="293"/>
      <c r="F56" s="274"/>
      <c r="G56" s="293"/>
      <c r="H56" s="274"/>
      <c r="I56" s="293"/>
      <c r="J56" s="274"/>
      <c r="K56" s="160"/>
      <c r="L56" s="160"/>
      <c r="M56" s="160"/>
      <c r="N56" s="160"/>
      <c r="O56" s="320"/>
      <c r="P56" s="320"/>
      <c r="Q56" s="22"/>
      <c r="R56" s="22"/>
    </row>
    <row r="57" spans="1:16" ht="13.5" customHeight="1">
      <c r="A57" s="55" t="s">
        <v>4</v>
      </c>
      <c r="B57" s="254" t="s">
        <v>5</v>
      </c>
      <c r="C57" s="702" t="s">
        <v>147</v>
      </c>
      <c r="D57" s="704"/>
      <c r="E57" s="702" t="s">
        <v>146</v>
      </c>
      <c r="F57" s="704"/>
      <c r="G57" s="702" t="s">
        <v>145</v>
      </c>
      <c r="H57" s="704"/>
      <c r="I57" s="702" t="s">
        <v>144</v>
      </c>
      <c r="J57" s="704"/>
      <c r="K57" s="676" t="s">
        <v>143</v>
      </c>
      <c r="L57" s="676"/>
      <c r="M57" s="676" t="s">
        <v>224</v>
      </c>
      <c r="N57" s="676"/>
      <c r="O57" s="770" t="s">
        <v>3</v>
      </c>
      <c r="P57" s="770"/>
    </row>
    <row r="58" spans="1:18" ht="13.5" customHeight="1">
      <c r="A58" s="59" t="s">
        <v>6</v>
      </c>
      <c r="B58" s="228"/>
      <c r="C58" s="160" t="s">
        <v>54</v>
      </c>
      <c r="D58" s="160" t="s">
        <v>61</v>
      </c>
      <c r="E58" s="160" t="s">
        <v>54</v>
      </c>
      <c r="F58" s="160" t="s">
        <v>61</v>
      </c>
      <c r="G58" s="160" t="s">
        <v>54</v>
      </c>
      <c r="H58" s="160" t="s">
        <v>61</v>
      </c>
      <c r="I58" s="160" t="s">
        <v>54</v>
      </c>
      <c r="J58" s="160" t="s">
        <v>61</v>
      </c>
      <c r="K58" s="160" t="s">
        <v>54</v>
      </c>
      <c r="L58" s="160" t="s">
        <v>61</v>
      </c>
      <c r="M58" s="160" t="s">
        <v>54</v>
      </c>
      <c r="N58" s="160" t="s">
        <v>61</v>
      </c>
      <c r="O58" s="320" t="s">
        <v>54</v>
      </c>
      <c r="P58" s="320" t="s">
        <v>61</v>
      </c>
      <c r="Q58" s="22"/>
      <c r="R58" s="22"/>
    </row>
    <row r="59" spans="1:18" ht="13.5" customHeight="1">
      <c r="A59" s="62">
        <v>42</v>
      </c>
      <c r="B59" s="71" t="s">
        <v>263</v>
      </c>
      <c r="C59" s="71">
        <v>763</v>
      </c>
      <c r="D59" s="71">
        <v>266</v>
      </c>
      <c r="E59" s="71">
        <v>436</v>
      </c>
      <c r="F59" s="71">
        <v>268</v>
      </c>
      <c r="G59" s="71">
        <v>0</v>
      </c>
      <c r="H59" s="71">
        <v>0</v>
      </c>
      <c r="I59" s="71">
        <v>0</v>
      </c>
      <c r="J59" s="71">
        <v>0</v>
      </c>
      <c r="K59" s="71">
        <v>78</v>
      </c>
      <c r="L59" s="71">
        <v>23</v>
      </c>
      <c r="M59" s="71">
        <v>0</v>
      </c>
      <c r="N59" s="71">
        <v>0</v>
      </c>
      <c r="O59" s="232">
        <f>C59+E59+G59+I59+K59+M59</f>
        <v>1277</v>
      </c>
      <c r="P59" s="232">
        <f>D59+F59+H59+J59+L59+N59</f>
        <v>557</v>
      </c>
      <c r="Q59" s="22"/>
      <c r="R59" s="22"/>
    </row>
    <row r="60" spans="1:18" ht="15" customHeight="1">
      <c r="A60" s="62">
        <v>43</v>
      </c>
      <c r="B60" s="71" t="s">
        <v>77</v>
      </c>
      <c r="C60" s="71">
        <v>1330</v>
      </c>
      <c r="D60" s="71">
        <v>804</v>
      </c>
      <c r="E60" s="71">
        <v>12</v>
      </c>
      <c r="F60" s="71">
        <v>6</v>
      </c>
      <c r="G60" s="71">
        <v>41</v>
      </c>
      <c r="H60" s="71">
        <v>31</v>
      </c>
      <c r="I60" s="71">
        <v>0</v>
      </c>
      <c r="J60" s="71">
        <v>0</v>
      </c>
      <c r="K60" s="71">
        <v>0</v>
      </c>
      <c r="L60" s="71">
        <v>0</v>
      </c>
      <c r="M60" s="71">
        <v>408</v>
      </c>
      <c r="N60" s="71">
        <v>537</v>
      </c>
      <c r="O60" s="232">
        <f aca="true" t="shared" si="10" ref="O60:O68">C60+E60+G60+I60+K60+M60</f>
        <v>1791</v>
      </c>
      <c r="P60" s="232">
        <f aca="true" t="shared" si="11" ref="P60:P68">D60+F60+H60+J60+L60+N60</f>
        <v>1378</v>
      </c>
      <c r="Q60" s="22"/>
      <c r="R60" s="22"/>
    </row>
    <row r="61" spans="1:18" ht="15" customHeight="1">
      <c r="A61" s="62">
        <v>44</v>
      </c>
      <c r="B61" s="71" t="s">
        <v>264</v>
      </c>
      <c r="C61" s="71">
        <v>4483</v>
      </c>
      <c r="D61" s="71">
        <v>2440</v>
      </c>
      <c r="E61" s="71">
        <v>478</v>
      </c>
      <c r="F61" s="71">
        <v>345</v>
      </c>
      <c r="G61" s="71">
        <v>86</v>
      </c>
      <c r="H61" s="71">
        <v>46</v>
      </c>
      <c r="I61" s="71">
        <v>0</v>
      </c>
      <c r="J61" s="71">
        <v>0</v>
      </c>
      <c r="K61" s="71">
        <v>10</v>
      </c>
      <c r="L61" s="71">
        <v>1</v>
      </c>
      <c r="M61" s="71">
        <v>6681</v>
      </c>
      <c r="N61" s="71">
        <v>6451</v>
      </c>
      <c r="O61" s="232">
        <f t="shared" si="10"/>
        <v>11738</v>
      </c>
      <c r="P61" s="232">
        <f t="shared" si="11"/>
        <v>9283</v>
      </c>
      <c r="Q61" s="22"/>
      <c r="R61" s="22"/>
    </row>
    <row r="62" spans="1:18" ht="15" customHeight="1">
      <c r="A62" s="62">
        <v>45</v>
      </c>
      <c r="B62" s="71" t="s">
        <v>29</v>
      </c>
      <c r="C62" s="71">
        <v>220</v>
      </c>
      <c r="D62" s="71">
        <v>100</v>
      </c>
      <c r="E62" s="71">
        <v>12</v>
      </c>
      <c r="F62" s="71">
        <v>13</v>
      </c>
      <c r="G62" s="71">
        <v>7</v>
      </c>
      <c r="H62" s="71">
        <v>7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232">
        <f t="shared" si="10"/>
        <v>239</v>
      </c>
      <c r="P62" s="232">
        <f t="shared" si="11"/>
        <v>120</v>
      </c>
      <c r="Q62" s="22"/>
      <c r="R62" s="22"/>
    </row>
    <row r="63" spans="1:18" ht="15" customHeight="1">
      <c r="A63" s="62">
        <v>46</v>
      </c>
      <c r="B63" s="71" t="s">
        <v>230</v>
      </c>
      <c r="C63" s="71">
        <v>3496</v>
      </c>
      <c r="D63" s="71">
        <v>2294</v>
      </c>
      <c r="E63" s="71">
        <v>134</v>
      </c>
      <c r="F63" s="71">
        <v>79</v>
      </c>
      <c r="G63" s="71">
        <v>6</v>
      </c>
      <c r="H63" s="71">
        <v>5</v>
      </c>
      <c r="I63" s="71">
        <v>0</v>
      </c>
      <c r="J63" s="71">
        <v>0</v>
      </c>
      <c r="K63" s="71">
        <v>0</v>
      </c>
      <c r="L63" s="71">
        <v>0</v>
      </c>
      <c r="M63" s="71">
        <v>993</v>
      </c>
      <c r="N63" s="71">
        <v>890</v>
      </c>
      <c r="O63" s="232">
        <f t="shared" si="10"/>
        <v>4629</v>
      </c>
      <c r="P63" s="232">
        <f t="shared" si="11"/>
        <v>3268</v>
      </c>
      <c r="Q63" s="22"/>
      <c r="R63" s="22"/>
    </row>
    <row r="64" spans="1:18" ht="15" customHeight="1">
      <c r="A64" s="62">
        <v>47</v>
      </c>
      <c r="B64" s="71" t="s">
        <v>30</v>
      </c>
      <c r="C64" s="71">
        <v>839</v>
      </c>
      <c r="D64" s="71">
        <v>368</v>
      </c>
      <c r="E64" s="71">
        <v>1</v>
      </c>
      <c r="F64" s="71">
        <v>1</v>
      </c>
      <c r="G64" s="71">
        <v>6</v>
      </c>
      <c r="H64" s="71">
        <v>2</v>
      </c>
      <c r="I64" s="71">
        <v>0</v>
      </c>
      <c r="J64" s="71">
        <v>0</v>
      </c>
      <c r="K64" s="71">
        <v>0</v>
      </c>
      <c r="L64" s="71">
        <v>0</v>
      </c>
      <c r="M64" s="71">
        <v>104</v>
      </c>
      <c r="N64" s="71">
        <v>65</v>
      </c>
      <c r="O64" s="232">
        <f t="shared" si="10"/>
        <v>950</v>
      </c>
      <c r="P64" s="232">
        <f t="shared" si="11"/>
        <v>436</v>
      </c>
      <c r="Q64" s="22"/>
      <c r="R64" s="22"/>
    </row>
    <row r="65" spans="1:18" ht="15" customHeight="1">
      <c r="A65" s="62">
        <v>48</v>
      </c>
      <c r="B65" s="71" t="s">
        <v>28</v>
      </c>
      <c r="C65" s="71">
        <v>326</v>
      </c>
      <c r="D65" s="71">
        <v>85</v>
      </c>
      <c r="E65" s="71">
        <v>4</v>
      </c>
      <c r="F65" s="71">
        <v>3</v>
      </c>
      <c r="G65" s="71">
        <v>2</v>
      </c>
      <c r="H65" s="71">
        <v>1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232">
        <f t="shared" si="10"/>
        <v>332</v>
      </c>
      <c r="P65" s="232">
        <f t="shared" si="11"/>
        <v>89</v>
      </c>
      <c r="Q65" s="22"/>
      <c r="R65" s="22"/>
    </row>
    <row r="66" spans="1:18" ht="15" customHeight="1">
      <c r="A66" s="62">
        <v>49</v>
      </c>
      <c r="B66" s="71" t="s">
        <v>265</v>
      </c>
      <c r="C66" s="71">
        <v>4265</v>
      </c>
      <c r="D66" s="71">
        <v>1746</v>
      </c>
      <c r="E66" s="71">
        <v>190</v>
      </c>
      <c r="F66" s="71">
        <v>209</v>
      </c>
      <c r="G66" s="71">
        <v>188</v>
      </c>
      <c r="H66" s="71">
        <v>90</v>
      </c>
      <c r="I66" s="71">
        <v>2</v>
      </c>
      <c r="J66" s="71">
        <v>0</v>
      </c>
      <c r="K66" s="71">
        <v>34</v>
      </c>
      <c r="L66" s="71">
        <v>10</v>
      </c>
      <c r="M66" s="71">
        <v>19</v>
      </c>
      <c r="N66" s="71">
        <v>12</v>
      </c>
      <c r="O66" s="232">
        <f t="shared" si="10"/>
        <v>4698</v>
      </c>
      <c r="P66" s="232">
        <f t="shared" si="11"/>
        <v>2067</v>
      </c>
      <c r="Q66" s="22"/>
      <c r="R66" s="22"/>
    </row>
    <row r="67" spans="1:18" ht="15" customHeight="1">
      <c r="A67" s="62">
        <v>50</v>
      </c>
      <c r="B67" s="71" t="s">
        <v>26</v>
      </c>
      <c r="C67" s="71">
        <v>591</v>
      </c>
      <c r="D67" s="71">
        <v>133</v>
      </c>
      <c r="E67" s="71">
        <v>8</v>
      </c>
      <c r="F67" s="71">
        <v>2</v>
      </c>
      <c r="G67" s="71">
        <v>5</v>
      </c>
      <c r="H67" s="71">
        <v>2</v>
      </c>
      <c r="I67" s="71">
        <v>0</v>
      </c>
      <c r="J67" s="71">
        <v>0</v>
      </c>
      <c r="K67" s="71">
        <v>0</v>
      </c>
      <c r="L67" s="71">
        <v>0</v>
      </c>
      <c r="M67" s="71">
        <v>26</v>
      </c>
      <c r="N67" s="71">
        <v>5</v>
      </c>
      <c r="O67" s="232">
        <f t="shared" si="10"/>
        <v>630</v>
      </c>
      <c r="P67" s="232">
        <f t="shared" si="11"/>
        <v>142</v>
      </c>
      <c r="Q67" s="22"/>
      <c r="R67" s="22"/>
    </row>
    <row r="68" spans="1:18" ht="15" customHeight="1">
      <c r="A68" s="62">
        <v>51</v>
      </c>
      <c r="B68" s="71" t="s">
        <v>27</v>
      </c>
      <c r="C68" s="71">
        <v>338</v>
      </c>
      <c r="D68" s="71">
        <v>290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498</v>
      </c>
      <c r="N68" s="71">
        <v>420</v>
      </c>
      <c r="O68" s="232">
        <f t="shared" si="10"/>
        <v>836</v>
      </c>
      <c r="P68" s="232">
        <f t="shared" si="11"/>
        <v>710</v>
      </c>
      <c r="Q68" s="22"/>
      <c r="R68" s="22"/>
    </row>
    <row r="69" spans="1:20" s="206" customFormat="1" ht="15" customHeight="1">
      <c r="A69" s="62"/>
      <c r="B69" s="256" t="s">
        <v>121</v>
      </c>
      <c r="C69" s="205">
        <f>SUM(C58:C68)</f>
        <v>16651</v>
      </c>
      <c r="D69" s="205">
        <f aca="true" t="shared" si="12" ref="D69:P69">SUM(D58:D68)</f>
        <v>8526</v>
      </c>
      <c r="E69" s="205">
        <f t="shared" si="12"/>
        <v>1275</v>
      </c>
      <c r="F69" s="205">
        <f t="shared" si="12"/>
        <v>926</v>
      </c>
      <c r="G69" s="205">
        <f t="shared" si="12"/>
        <v>341</v>
      </c>
      <c r="H69" s="205">
        <f t="shared" si="12"/>
        <v>184</v>
      </c>
      <c r="I69" s="205">
        <f t="shared" si="12"/>
        <v>2</v>
      </c>
      <c r="J69" s="205">
        <f t="shared" si="12"/>
        <v>0</v>
      </c>
      <c r="K69" s="205">
        <f t="shared" si="12"/>
        <v>122</v>
      </c>
      <c r="L69" s="205">
        <f t="shared" si="12"/>
        <v>34</v>
      </c>
      <c r="M69" s="205">
        <f t="shared" si="12"/>
        <v>8729</v>
      </c>
      <c r="N69" s="205">
        <f t="shared" si="12"/>
        <v>8380</v>
      </c>
      <c r="O69" s="239">
        <f t="shared" si="12"/>
        <v>27120</v>
      </c>
      <c r="P69" s="239">
        <f t="shared" si="12"/>
        <v>18050</v>
      </c>
      <c r="Q69" s="261"/>
      <c r="R69" s="261"/>
      <c r="S69" s="290"/>
      <c r="T69" s="290"/>
    </row>
    <row r="70" spans="1:18" ht="15" customHeight="1">
      <c r="A70" s="62"/>
      <c r="B70" s="129" t="s">
        <v>33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232"/>
      <c r="P70" s="232"/>
      <c r="Q70" s="22"/>
      <c r="R70" s="22"/>
    </row>
    <row r="71" spans="1:18" ht="15" customHeight="1">
      <c r="A71" s="62">
        <v>52</v>
      </c>
      <c r="B71" s="71" t="s">
        <v>31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232">
        <f>C71+E71+G71+I71+K71+M71</f>
        <v>0</v>
      </c>
      <c r="P71" s="232">
        <f>D71+F71+H71+J71+L71+N71</f>
        <v>0</v>
      </c>
      <c r="Q71" s="22"/>
      <c r="R71" s="22"/>
    </row>
    <row r="72" spans="1:18" ht="15" customHeight="1">
      <c r="A72" s="62">
        <v>53</v>
      </c>
      <c r="B72" s="71" t="s">
        <v>129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232">
        <f>C72+E72+G72+I72+K72+M72</f>
        <v>0</v>
      </c>
      <c r="P72" s="232">
        <f>D72+F72+H72+J72+L72+N72</f>
        <v>0</v>
      </c>
      <c r="Q72" s="22"/>
      <c r="R72" s="22"/>
    </row>
    <row r="73" spans="1:20" s="206" customFormat="1" ht="15" customHeight="1">
      <c r="A73" s="204"/>
      <c r="B73" s="256" t="s">
        <v>121</v>
      </c>
      <c r="C73" s="205">
        <f aca="true" t="shared" si="13" ref="C73:P73">SUM(C71:C72)</f>
        <v>0</v>
      </c>
      <c r="D73" s="205">
        <f t="shared" si="13"/>
        <v>0</v>
      </c>
      <c r="E73" s="205">
        <f t="shared" si="13"/>
        <v>0</v>
      </c>
      <c r="F73" s="205">
        <f t="shared" si="13"/>
        <v>0</v>
      </c>
      <c r="G73" s="205">
        <f t="shared" si="13"/>
        <v>0</v>
      </c>
      <c r="H73" s="205">
        <f t="shared" si="13"/>
        <v>0</v>
      </c>
      <c r="I73" s="205">
        <f t="shared" si="13"/>
        <v>0</v>
      </c>
      <c r="J73" s="205">
        <f t="shared" si="13"/>
        <v>0</v>
      </c>
      <c r="K73" s="205">
        <f t="shared" si="13"/>
        <v>0</v>
      </c>
      <c r="L73" s="205">
        <f t="shared" si="13"/>
        <v>0</v>
      </c>
      <c r="M73" s="205">
        <f>SUM(M71:M72)</f>
        <v>0</v>
      </c>
      <c r="N73" s="205">
        <f>SUM(N71:N72)</f>
        <v>0</v>
      </c>
      <c r="O73" s="239">
        <f t="shared" si="13"/>
        <v>0</v>
      </c>
      <c r="P73" s="239">
        <f t="shared" si="13"/>
        <v>0</v>
      </c>
      <c r="Q73" s="261"/>
      <c r="R73" s="261"/>
      <c r="S73" s="290"/>
      <c r="T73" s="290"/>
    </row>
    <row r="74" spans="1:20" s="206" customFormat="1" ht="15" customHeight="1">
      <c r="A74" s="204"/>
      <c r="B74" s="256" t="s">
        <v>32</v>
      </c>
      <c r="C74" s="205">
        <f aca="true" t="shared" si="14" ref="C74:P74">C50+C69+C73</f>
        <v>134832</v>
      </c>
      <c r="D74" s="205">
        <f t="shared" si="14"/>
        <v>105876</v>
      </c>
      <c r="E74" s="205">
        <f t="shared" si="14"/>
        <v>20300</v>
      </c>
      <c r="F74" s="205">
        <f t="shared" si="14"/>
        <v>24890</v>
      </c>
      <c r="G74" s="205">
        <f t="shared" si="14"/>
        <v>10671</v>
      </c>
      <c r="H74" s="205">
        <f t="shared" si="14"/>
        <v>10245</v>
      </c>
      <c r="I74" s="205">
        <f t="shared" si="14"/>
        <v>503</v>
      </c>
      <c r="J74" s="205">
        <f t="shared" si="14"/>
        <v>294</v>
      </c>
      <c r="K74" s="205">
        <f t="shared" si="14"/>
        <v>2964</v>
      </c>
      <c r="L74" s="205">
        <f t="shared" si="14"/>
        <v>840</v>
      </c>
      <c r="M74" s="205">
        <f t="shared" si="14"/>
        <v>48818</v>
      </c>
      <c r="N74" s="205">
        <f t="shared" si="14"/>
        <v>76105</v>
      </c>
      <c r="O74" s="239">
        <f t="shared" si="14"/>
        <v>218088</v>
      </c>
      <c r="P74" s="239">
        <f t="shared" si="14"/>
        <v>218250</v>
      </c>
      <c r="Q74" s="261"/>
      <c r="R74" s="261"/>
      <c r="S74" s="290"/>
      <c r="T74" s="290"/>
    </row>
    <row r="76" ht="12.75">
      <c r="P76" s="125" t="s">
        <v>33</v>
      </c>
    </row>
    <row r="77" ht="12.75">
      <c r="P77" s="125" t="s">
        <v>33</v>
      </c>
    </row>
    <row r="78" ht="12.75">
      <c r="D78" s="25">
        <v>14</v>
      </c>
    </row>
  </sheetData>
  <mergeCells count="21">
    <mergeCell ref="K57:L57"/>
    <mergeCell ref="M57:N57"/>
    <mergeCell ref="O57:P57"/>
    <mergeCell ref="C57:D57"/>
    <mergeCell ref="E57:F57"/>
    <mergeCell ref="G57:H57"/>
    <mergeCell ref="I57:J57"/>
    <mergeCell ref="O4:P4"/>
    <mergeCell ref="I54:J54"/>
    <mergeCell ref="K54:L54"/>
    <mergeCell ref="K4:L4"/>
    <mergeCell ref="I4:J4"/>
    <mergeCell ref="M4:N4"/>
    <mergeCell ref="M54:N54"/>
    <mergeCell ref="O54:P54"/>
    <mergeCell ref="C4:D4"/>
    <mergeCell ref="C54:D54"/>
    <mergeCell ref="E54:F54"/>
    <mergeCell ref="G54:H54"/>
    <mergeCell ref="G4:H4"/>
    <mergeCell ref="E4:F4"/>
  </mergeCells>
  <printOptions gridLines="1" horizontalCentered="1"/>
  <pageMargins left="0.49" right="0.75" top="0.57" bottom="0.67" header="0.4" footer="0.5"/>
  <pageSetup blackAndWhite="1" horizontalDpi="600" verticalDpi="600" orientation="landscape" paperSize="9" scale="78" r:id="rId2"/>
  <rowBreaks count="1" manualBreakCount="1">
    <brk id="50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H1">
      <selection activeCell="L20" sqref="L20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9.7109375" style="6" customWidth="1"/>
    <col min="4" max="4" width="10.7109375" style="6" customWidth="1"/>
    <col min="5" max="5" width="9.7109375" style="6" customWidth="1"/>
    <col min="6" max="6" width="10.7109375" style="6" customWidth="1"/>
    <col min="7" max="7" width="9.7109375" style="6" customWidth="1"/>
    <col min="8" max="8" width="10.7109375" style="6" customWidth="1"/>
    <col min="9" max="9" width="10.421875" style="6" customWidth="1"/>
    <col min="10" max="10" width="10.7109375" style="6" customWidth="1"/>
    <col min="11" max="11" width="9.7109375" style="125" customWidth="1"/>
    <col min="12" max="12" width="10.7109375" style="125" customWidth="1"/>
    <col min="13" max="13" width="9.7109375" style="25" customWidth="1"/>
    <col min="14" max="14" width="10.7109375" style="25" customWidth="1"/>
    <col min="15" max="15" width="9.7109375" style="25" customWidth="1"/>
    <col min="16" max="16" width="10.7109375" style="25" customWidth="1"/>
    <col min="17" max="17" width="5.57421875" style="6" hidden="1" customWidth="1"/>
    <col min="18" max="18" width="5.57421875" style="6" customWidth="1"/>
    <col min="19" max="19" width="9.57421875" style="0" customWidth="1"/>
    <col min="20" max="20" width="9.140625" style="7" customWidth="1"/>
    <col min="22" max="22" width="11.57421875" style="0" customWidth="1"/>
  </cols>
  <sheetData>
    <row r="1" spans="1:21" ht="15">
      <c r="A1" s="12"/>
      <c r="B1" s="1"/>
      <c r="C1" s="3"/>
      <c r="D1" s="3"/>
      <c r="E1" s="3"/>
      <c r="F1" s="3"/>
      <c r="G1" s="3"/>
      <c r="H1" s="3"/>
      <c r="I1" s="3"/>
      <c r="J1" s="3"/>
      <c r="K1" s="329"/>
      <c r="L1" s="329"/>
      <c r="M1" s="24"/>
      <c r="N1" s="24"/>
      <c r="O1" s="24"/>
      <c r="P1" s="24"/>
      <c r="Q1" s="3"/>
      <c r="R1" s="3"/>
      <c r="S1" s="1"/>
      <c r="T1" s="10"/>
      <c r="U1" s="1"/>
    </row>
    <row r="2" spans="1:16" ht="15">
      <c r="A2" s="2"/>
      <c r="B2" s="12"/>
      <c r="C2" s="17"/>
      <c r="O2" s="24"/>
      <c r="P2" s="24"/>
    </row>
    <row r="3" spans="16:22" ht="15">
      <c r="P3" s="24"/>
      <c r="Q3" s="9"/>
      <c r="R3" s="9"/>
      <c r="T3" s="9"/>
      <c r="U3" s="2"/>
      <c r="V3" s="2"/>
    </row>
    <row r="4" spans="1:22" ht="12.75">
      <c r="A4" s="29" t="s">
        <v>4</v>
      </c>
      <c r="B4" s="29" t="s">
        <v>5</v>
      </c>
      <c r="C4" s="771" t="s">
        <v>150</v>
      </c>
      <c r="D4" s="772"/>
      <c r="E4" s="771" t="s">
        <v>149</v>
      </c>
      <c r="F4" s="772"/>
      <c r="G4" s="771" t="s">
        <v>151</v>
      </c>
      <c r="H4" s="772"/>
      <c r="I4" s="773" t="s">
        <v>152</v>
      </c>
      <c r="J4" s="774"/>
      <c r="K4" s="693" t="s">
        <v>153</v>
      </c>
      <c r="L4" s="694"/>
      <c r="M4" s="691" t="s">
        <v>92</v>
      </c>
      <c r="N4" s="692"/>
      <c r="O4" s="691" t="s">
        <v>154</v>
      </c>
      <c r="P4" s="692"/>
      <c r="Q4" s="15"/>
      <c r="R4" s="15"/>
      <c r="S4" s="14"/>
      <c r="T4" s="9"/>
      <c r="U4" s="14"/>
      <c r="V4" s="14"/>
    </row>
    <row r="5" spans="1:22" ht="12.75">
      <c r="A5" s="30"/>
      <c r="B5" s="30"/>
      <c r="C5" s="103" t="s">
        <v>54</v>
      </c>
      <c r="D5" s="103" t="s">
        <v>61</v>
      </c>
      <c r="E5" s="103" t="s">
        <v>54</v>
      </c>
      <c r="F5" s="103" t="s">
        <v>61</v>
      </c>
      <c r="G5" s="103" t="s">
        <v>54</v>
      </c>
      <c r="H5" s="103" t="s">
        <v>61</v>
      </c>
      <c r="I5" s="103" t="s">
        <v>54</v>
      </c>
      <c r="J5" s="103" t="s">
        <v>61</v>
      </c>
      <c r="K5" s="339" t="s">
        <v>54</v>
      </c>
      <c r="L5" s="339" t="s">
        <v>61</v>
      </c>
      <c r="M5" s="219" t="s">
        <v>54</v>
      </c>
      <c r="N5" s="219" t="s">
        <v>61</v>
      </c>
      <c r="O5" s="219" t="s">
        <v>54</v>
      </c>
      <c r="P5" s="219" t="s">
        <v>61</v>
      </c>
      <c r="Q5" s="16"/>
      <c r="R5" s="16"/>
      <c r="S5" s="13"/>
      <c r="T5" s="330"/>
      <c r="U5" s="2"/>
      <c r="V5" s="2"/>
    </row>
    <row r="6" spans="1:22" s="129" customFormat="1" ht="12.75">
      <c r="A6" s="66">
        <v>1</v>
      </c>
      <c r="B6" s="71" t="s">
        <v>7</v>
      </c>
      <c r="C6" s="71">
        <v>742</v>
      </c>
      <c r="D6" s="71">
        <v>538</v>
      </c>
      <c r="E6" s="71">
        <v>698</v>
      </c>
      <c r="F6" s="71">
        <v>452</v>
      </c>
      <c r="G6" s="71">
        <v>604</v>
      </c>
      <c r="H6" s="71">
        <v>387</v>
      </c>
      <c r="I6" s="71">
        <v>32</v>
      </c>
      <c r="J6" s="71">
        <v>58</v>
      </c>
      <c r="K6" s="232">
        <f aca="true" t="shared" si="0" ref="K6:K24">C6-E6-I6</f>
        <v>12</v>
      </c>
      <c r="L6" s="232">
        <f aca="true" t="shared" si="1" ref="L6:L24">D6-F6-J6</f>
        <v>28</v>
      </c>
      <c r="M6" s="71">
        <v>20086</v>
      </c>
      <c r="N6" s="71">
        <v>10605</v>
      </c>
      <c r="O6" s="71">
        <v>6178</v>
      </c>
      <c r="P6" s="71">
        <v>1985</v>
      </c>
      <c r="Q6" s="22">
        <v>0</v>
      </c>
      <c r="R6" s="22"/>
      <c r="S6" s="130"/>
      <c r="T6" s="330"/>
      <c r="U6" s="131"/>
      <c r="V6" s="131"/>
    </row>
    <row r="7" spans="1:21" s="129" customFormat="1" ht="12.75">
      <c r="A7" s="66">
        <v>2</v>
      </c>
      <c r="B7" s="71" t="s">
        <v>8</v>
      </c>
      <c r="C7" s="71">
        <v>25</v>
      </c>
      <c r="D7" s="71">
        <v>18</v>
      </c>
      <c r="E7" s="71">
        <v>11</v>
      </c>
      <c r="F7" s="71">
        <v>1</v>
      </c>
      <c r="G7" s="71">
        <v>7</v>
      </c>
      <c r="H7" s="71">
        <v>2</v>
      </c>
      <c r="I7" s="71">
        <v>14</v>
      </c>
      <c r="J7" s="71">
        <v>8</v>
      </c>
      <c r="K7" s="232">
        <f t="shared" si="0"/>
        <v>0</v>
      </c>
      <c r="L7" s="232">
        <f t="shared" si="1"/>
        <v>9</v>
      </c>
      <c r="M7" s="71">
        <v>163</v>
      </c>
      <c r="N7" s="71">
        <v>86</v>
      </c>
      <c r="O7" s="71">
        <v>30</v>
      </c>
      <c r="P7" s="71">
        <v>12</v>
      </c>
      <c r="Q7" s="22">
        <v>0</v>
      </c>
      <c r="R7" s="22"/>
      <c r="S7" s="132"/>
      <c r="T7" s="133"/>
      <c r="U7" s="134"/>
    </row>
    <row r="8" spans="1:22" s="129" customFormat="1" ht="12.75">
      <c r="A8" s="66">
        <v>3</v>
      </c>
      <c r="B8" s="71" t="s">
        <v>9</v>
      </c>
      <c r="C8" s="71">
        <v>779</v>
      </c>
      <c r="D8" s="71">
        <v>195</v>
      </c>
      <c r="E8" s="71">
        <v>711</v>
      </c>
      <c r="F8" s="71">
        <v>157</v>
      </c>
      <c r="G8" s="71">
        <v>711</v>
      </c>
      <c r="H8" s="71">
        <v>117</v>
      </c>
      <c r="I8" s="71">
        <v>26</v>
      </c>
      <c r="J8" s="71">
        <v>6</v>
      </c>
      <c r="K8" s="232">
        <f t="shared" si="0"/>
        <v>42</v>
      </c>
      <c r="L8" s="232">
        <f t="shared" si="1"/>
        <v>32</v>
      </c>
      <c r="M8" s="71">
        <v>2781</v>
      </c>
      <c r="N8" s="71">
        <v>2787</v>
      </c>
      <c r="O8" s="71">
        <v>692</v>
      </c>
      <c r="P8" s="71">
        <v>178</v>
      </c>
      <c r="Q8" s="22">
        <v>0</v>
      </c>
      <c r="R8" s="22"/>
      <c r="S8" s="22"/>
      <c r="T8" s="22"/>
      <c r="V8" s="22"/>
    </row>
    <row r="9" spans="1:22" ht="12.75">
      <c r="A9" s="62">
        <v>4</v>
      </c>
      <c r="B9" s="63" t="s">
        <v>10</v>
      </c>
      <c r="C9" s="63">
        <v>834</v>
      </c>
      <c r="D9" s="63">
        <v>587</v>
      </c>
      <c r="E9" s="63">
        <v>743</v>
      </c>
      <c r="F9" s="63">
        <v>491</v>
      </c>
      <c r="G9" s="63">
        <v>662</v>
      </c>
      <c r="H9" s="63">
        <v>364</v>
      </c>
      <c r="I9" s="63">
        <v>0</v>
      </c>
      <c r="J9" s="63">
        <v>0</v>
      </c>
      <c r="K9" s="232">
        <f t="shared" si="0"/>
        <v>91</v>
      </c>
      <c r="L9" s="232">
        <f t="shared" si="1"/>
        <v>96</v>
      </c>
      <c r="M9" s="71">
        <v>26137</v>
      </c>
      <c r="N9" s="71">
        <v>12939</v>
      </c>
      <c r="O9" s="71">
        <v>6142</v>
      </c>
      <c r="P9" s="71">
        <v>3229</v>
      </c>
      <c r="Q9" s="7">
        <v>0</v>
      </c>
      <c r="R9" s="7"/>
      <c r="S9" s="7"/>
      <c r="V9" s="7"/>
    </row>
    <row r="10" spans="1:22" ht="12.75">
      <c r="A10" s="62">
        <v>5</v>
      </c>
      <c r="B10" s="63" t="s">
        <v>11</v>
      </c>
      <c r="C10" s="63">
        <v>555</v>
      </c>
      <c r="D10" s="63">
        <v>555</v>
      </c>
      <c r="E10" s="63">
        <v>520</v>
      </c>
      <c r="F10" s="63">
        <v>510</v>
      </c>
      <c r="G10" s="63">
        <v>517</v>
      </c>
      <c r="H10" s="63">
        <v>491</v>
      </c>
      <c r="I10" s="63">
        <v>13</v>
      </c>
      <c r="J10" s="63">
        <v>30</v>
      </c>
      <c r="K10" s="232">
        <f t="shared" si="0"/>
        <v>22</v>
      </c>
      <c r="L10" s="232">
        <f t="shared" si="1"/>
        <v>15</v>
      </c>
      <c r="M10" s="71">
        <v>5295</v>
      </c>
      <c r="N10" s="71">
        <v>2585</v>
      </c>
      <c r="O10" s="71">
        <v>1852</v>
      </c>
      <c r="P10" s="71">
        <v>904</v>
      </c>
      <c r="Q10" s="7">
        <v>0</v>
      </c>
      <c r="R10" s="7"/>
      <c r="S10" s="7"/>
      <c r="V10" s="7"/>
    </row>
    <row r="11" spans="1:22" ht="12.75">
      <c r="A11" s="62">
        <v>6</v>
      </c>
      <c r="B11" s="63" t="s">
        <v>12</v>
      </c>
      <c r="C11" s="63">
        <v>65</v>
      </c>
      <c r="D11" s="63">
        <v>161</v>
      </c>
      <c r="E11" s="63">
        <v>63</v>
      </c>
      <c r="F11" s="63">
        <v>157</v>
      </c>
      <c r="G11" s="63">
        <v>63</v>
      </c>
      <c r="H11" s="63">
        <v>157</v>
      </c>
      <c r="I11" s="63">
        <v>2</v>
      </c>
      <c r="J11" s="63">
        <v>4</v>
      </c>
      <c r="K11" s="232">
        <f t="shared" si="0"/>
        <v>0</v>
      </c>
      <c r="L11" s="232">
        <f t="shared" si="1"/>
        <v>0</v>
      </c>
      <c r="M11" s="71">
        <v>2105</v>
      </c>
      <c r="N11" s="71">
        <v>975</v>
      </c>
      <c r="O11" s="71">
        <v>965</v>
      </c>
      <c r="P11" s="71">
        <v>349</v>
      </c>
      <c r="Q11" s="7"/>
      <c r="R11" s="7"/>
      <c r="S11" s="7"/>
      <c r="V11" s="7"/>
    </row>
    <row r="12" spans="1:22" ht="12.75">
      <c r="A12" s="62">
        <v>7</v>
      </c>
      <c r="B12" s="63" t="s">
        <v>13</v>
      </c>
      <c r="C12" s="63">
        <v>1666</v>
      </c>
      <c r="D12" s="63">
        <v>821</v>
      </c>
      <c r="E12" s="63">
        <v>1469</v>
      </c>
      <c r="F12" s="63">
        <v>674</v>
      </c>
      <c r="G12" s="63">
        <v>1317</v>
      </c>
      <c r="H12" s="63">
        <v>464</v>
      </c>
      <c r="I12" s="63">
        <v>73</v>
      </c>
      <c r="J12" s="63">
        <v>36</v>
      </c>
      <c r="K12" s="232">
        <f t="shared" si="0"/>
        <v>124</v>
      </c>
      <c r="L12" s="232">
        <f t="shared" si="1"/>
        <v>111</v>
      </c>
      <c r="M12" s="71">
        <v>29168</v>
      </c>
      <c r="N12" s="71">
        <v>11539</v>
      </c>
      <c r="O12" s="71">
        <v>7491</v>
      </c>
      <c r="P12" s="71">
        <v>4221</v>
      </c>
      <c r="Q12" s="7"/>
      <c r="R12" s="7"/>
      <c r="S12" s="7"/>
      <c r="V12" s="7"/>
    </row>
    <row r="13" spans="1:22" ht="12.75">
      <c r="A13" s="62">
        <v>8</v>
      </c>
      <c r="B13" s="63" t="s">
        <v>159</v>
      </c>
      <c r="C13" s="63">
        <v>134</v>
      </c>
      <c r="D13" s="63">
        <v>86</v>
      </c>
      <c r="E13" s="63">
        <v>134</v>
      </c>
      <c r="F13" s="63">
        <v>86</v>
      </c>
      <c r="G13" s="63">
        <v>134</v>
      </c>
      <c r="H13" s="63">
        <v>86</v>
      </c>
      <c r="I13" s="63">
        <v>0</v>
      </c>
      <c r="J13" s="63">
        <v>0</v>
      </c>
      <c r="K13" s="232">
        <f t="shared" si="0"/>
        <v>0</v>
      </c>
      <c r="L13" s="232">
        <f t="shared" si="1"/>
        <v>0</v>
      </c>
      <c r="M13" s="71">
        <v>134</v>
      </c>
      <c r="N13" s="71">
        <v>86</v>
      </c>
      <c r="O13" s="71">
        <v>1</v>
      </c>
      <c r="P13" s="71">
        <v>1</v>
      </c>
      <c r="Q13" s="7"/>
      <c r="R13" s="7"/>
      <c r="S13" s="7"/>
      <c r="V13" s="7"/>
    </row>
    <row r="14" spans="1:22" ht="12.75">
      <c r="A14" s="62">
        <v>9</v>
      </c>
      <c r="B14" s="63" t="s">
        <v>14</v>
      </c>
      <c r="C14" s="63">
        <v>227</v>
      </c>
      <c r="D14" s="63">
        <v>148</v>
      </c>
      <c r="E14" s="63">
        <v>155</v>
      </c>
      <c r="F14" s="63">
        <v>122</v>
      </c>
      <c r="G14" s="63">
        <v>153</v>
      </c>
      <c r="H14" s="63">
        <v>120</v>
      </c>
      <c r="I14" s="63">
        <v>58</v>
      </c>
      <c r="J14" s="63">
        <v>20</v>
      </c>
      <c r="K14" s="232">
        <f t="shared" si="0"/>
        <v>14</v>
      </c>
      <c r="L14" s="232">
        <f t="shared" si="1"/>
        <v>6</v>
      </c>
      <c r="M14" s="71">
        <v>1316</v>
      </c>
      <c r="N14" s="71">
        <v>648</v>
      </c>
      <c r="O14" s="71">
        <v>595</v>
      </c>
      <c r="P14" s="71">
        <v>170</v>
      </c>
      <c r="Q14" s="7"/>
      <c r="R14" s="7"/>
      <c r="S14" s="7"/>
      <c r="V14" s="7"/>
    </row>
    <row r="15" spans="1:22" ht="12.75">
      <c r="A15" s="62">
        <v>10</v>
      </c>
      <c r="B15" s="63" t="s">
        <v>15</v>
      </c>
      <c r="C15" s="63">
        <v>155</v>
      </c>
      <c r="D15" s="63">
        <v>67</v>
      </c>
      <c r="E15" s="63">
        <v>131</v>
      </c>
      <c r="F15" s="63">
        <v>53</v>
      </c>
      <c r="G15" s="63">
        <v>122</v>
      </c>
      <c r="H15" s="63">
        <v>52</v>
      </c>
      <c r="I15" s="63">
        <v>18</v>
      </c>
      <c r="J15" s="63">
        <v>11</v>
      </c>
      <c r="K15" s="232">
        <f t="shared" si="0"/>
        <v>6</v>
      </c>
      <c r="L15" s="232">
        <f t="shared" si="1"/>
        <v>3</v>
      </c>
      <c r="M15" s="71">
        <v>432</v>
      </c>
      <c r="N15" s="71">
        <v>130</v>
      </c>
      <c r="O15" s="71">
        <v>50</v>
      </c>
      <c r="P15" s="71">
        <v>33</v>
      </c>
      <c r="Q15" s="7"/>
      <c r="R15" s="7"/>
      <c r="S15" s="7"/>
      <c r="V15" s="7"/>
    </row>
    <row r="16" spans="1:22" ht="12.75">
      <c r="A16" s="62">
        <v>11</v>
      </c>
      <c r="B16" s="63" t="s">
        <v>16</v>
      </c>
      <c r="C16" s="63">
        <v>42</v>
      </c>
      <c r="D16" s="63">
        <v>11</v>
      </c>
      <c r="E16" s="63">
        <v>42</v>
      </c>
      <c r="F16" s="63">
        <v>11</v>
      </c>
      <c r="G16" s="63">
        <v>42</v>
      </c>
      <c r="H16" s="63">
        <v>11</v>
      </c>
      <c r="I16" s="63">
        <v>0</v>
      </c>
      <c r="J16" s="63">
        <v>0</v>
      </c>
      <c r="K16" s="232">
        <f t="shared" si="0"/>
        <v>0</v>
      </c>
      <c r="L16" s="232">
        <f t="shared" si="1"/>
        <v>0</v>
      </c>
      <c r="M16" s="71">
        <v>1934</v>
      </c>
      <c r="N16" s="71">
        <v>430</v>
      </c>
      <c r="O16" s="71">
        <v>429</v>
      </c>
      <c r="P16" s="71">
        <v>95</v>
      </c>
      <c r="Q16" s="7">
        <v>0</v>
      </c>
      <c r="R16" s="7"/>
      <c r="S16" s="7"/>
      <c r="V16" s="7"/>
    </row>
    <row r="17" spans="1:22" ht="12.75">
      <c r="A17" s="62">
        <v>12</v>
      </c>
      <c r="B17" s="63" t="s">
        <v>17</v>
      </c>
      <c r="C17" s="63">
        <v>315</v>
      </c>
      <c r="D17" s="63">
        <v>196</v>
      </c>
      <c r="E17" s="63">
        <v>315</v>
      </c>
      <c r="F17" s="63">
        <v>196</v>
      </c>
      <c r="G17" s="63">
        <v>315</v>
      </c>
      <c r="H17" s="63">
        <v>115</v>
      </c>
      <c r="I17" s="63">
        <v>0</v>
      </c>
      <c r="J17" s="63">
        <v>0</v>
      </c>
      <c r="K17" s="232">
        <f t="shared" si="0"/>
        <v>0</v>
      </c>
      <c r="L17" s="232">
        <f t="shared" si="1"/>
        <v>0</v>
      </c>
      <c r="M17" s="71">
        <v>2107</v>
      </c>
      <c r="N17" s="71">
        <v>1402</v>
      </c>
      <c r="O17" s="71">
        <v>820</v>
      </c>
      <c r="P17" s="71">
        <v>367</v>
      </c>
      <c r="Q17" s="7"/>
      <c r="R17" s="7"/>
      <c r="S17" s="7"/>
      <c r="V17" s="7"/>
    </row>
    <row r="18" spans="1:22" ht="12.75">
      <c r="A18" s="62">
        <v>13</v>
      </c>
      <c r="B18" s="63" t="s">
        <v>161</v>
      </c>
      <c r="C18" s="63">
        <v>68</v>
      </c>
      <c r="D18" s="63">
        <v>63</v>
      </c>
      <c r="E18" s="63">
        <v>17</v>
      </c>
      <c r="F18" s="63">
        <v>15</v>
      </c>
      <c r="G18" s="63">
        <v>12</v>
      </c>
      <c r="H18" s="63">
        <v>9</v>
      </c>
      <c r="I18" s="63">
        <v>6</v>
      </c>
      <c r="J18" s="63">
        <v>6</v>
      </c>
      <c r="K18" s="232">
        <f t="shared" si="0"/>
        <v>45</v>
      </c>
      <c r="L18" s="232">
        <f t="shared" si="1"/>
        <v>42</v>
      </c>
      <c r="M18" s="71">
        <v>831</v>
      </c>
      <c r="N18" s="71">
        <v>359</v>
      </c>
      <c r="O18" s="71">
        <v>0</v>
      </c>
      <c r="P18" s="71">
        <v>0</v>
      </c>
      <c r="Q18" s="7"/>
      <c r="R18" s="7"/>
      <c r="S18" s="7"/>
      <c r="V18" s="7"/>
    </row>
    <row r="19" spans="1:22" ht="12.75">
      <c r="A19" s="62">
        <v>14</v>
      </c>
      <c r="B19" s="63" t="s">
        <v>76</v>
      </c>
      <c r="C19" s="63">
        <v>589</v>
      </c>
      <c r="D19" s="63">
        <v>151</v>
      </c>
      <c r="E19" s="63">
        <v>578</v>
      </c>
      <c r="F19" s="63">
        <v>143</v>
      </c>
      <c r="G19" s="63">
        <v>506</v>
      </c>
      <c r="H19" s="63">
        <v>113</v>
      </c>
      <c r="I19" s="63">
        <v>5</v>
      </c>
      <c r="J19" s="63">
        <v>3</v>
      </c>
      <c r="K19" s="232">
        <f t="shared" si="0"/>
        <v>6</v>
      </c>
      <c r="L19" s="232">
        <f t="shared" si="1"/>
        <v>5</v>
      </c>
      <c r="M19" s="71">
        <v>26409</v>
      </c>
      <c r="N19" s="71">
        <v>22164</v>
      </c>
      <c r="O19" s="71">
        <v>0</v>
      </c>
      <c r="P19" s="71">
        <v>0</v>
      </c>
      <c r="Q19" s="7"/>
      <c r="R19" s="7"/>
      <c r="S19" s="7"/>
      <c r="V19" s="7"/>
    </row>
    <row r="20" spans="1:22" ht="12.75">
      <c r="A20" s="62">
        <v>15</v>
      </c>
      <c r="B20" s="63" t="s">
        <v>103</v>
      </c>
      <c r="C20" s="63">
        <v>527</v>
      </c>
      <c r="D20" s="63">
        <v>59</v>
      </c>
      <c r="E20" s="63">
        <v>527</v>
      </c>
      <c r="F20" s="63">
        <v>59</v>
      </c>
      <c r="G20" s="63">
        <v>527</v>
      </c>
      <c r="H20" s="63">
        <v>59</v>
      </c>
      <c r="I20" s="63">
        <v>0</v>
      </c>
      <c r="J20" s="63">
        <v>0</v>
      </c>
      <c r="K20" s="232">
        <f t="shared" si="0"/>
        <v>0</v>
      </c>
      <c r="L20" s="232">
        <f t="shared" si="1"/>
        <v>0</v>
      </c>
      <c r="M20" s="71">
        <v>1721</v>
      </c>
      <c r="N20" s="71">
        <v>936</v>
      </c>
      <c r="O20" s="71">
        <v>760</v>
      </c>
      <c r="P20" s="71">
        <v>390</v>
      </c>
      <c r="Q20" s="7">
        <v>0</v>
      </c>
      <c r="R20" s="7"/>
      <c r="S20" s="7"/>
      <c r="V20" s="7"/>
    </row>
    <row r="21" spans="1:22" ht="12.75">
      <c r="A21" s="62">
        <v>16</v>
      </c>
      <c r="B21" s="63" t="s">
        <v>20</v>
      </c>
      <c r="C21" s="63">
        <v>137</v>
      </c>
      <c r="D21" s="63">
        <v>150</v>
      </c>
      <c r="E21" s="63">
        <v>120</v>
      </c>
      <c r="F21" s="63">
        <v>125</v>
      </c>
      <c r="G21" s="63">
        <v>120</v>
      </c>
      <c r="H21" s="63">
        <v>125</v>
      </c>
      <c r="I21" s="63">
        <v>17</v>
      </c>
      <c r="J21" s="63">
        <v>25</v>
      </c>
      <c r="K21" s="232">
        <f t="shared" si="0"/>
        <v>0</v>
      </c>
      <c r="L21" s="232">
        <f t="shared" si="1"/>
        <v>0</v>
      </c>
      <c r="M21" s="71">
        <v>6210</v>
      </c>
      <c r="N21" s="71">
        <v>6020</v>
      </c>
      <c r="O21" s="71">
        <v>1087</v>
      </c>
      <c r="P21" s="71">
        <v>2520</v>
      </c>
      <c r="Q21" s="7">
        <v>0</v>
      </c>
      <c r="R21" s="7"/>
      <c r="S21" s="7"/>
      <c r="V21" s="7"/>
    </row>
    <row r="22" spans="1:22" ht="12.75">
      <c r="A22" s="62">
        <v>17</v>
      </c>
      <c r="B22" s="63" t="s">
        <v>21</v>
      </c>
      <c r="C22" s="63">
        <v>269</v>
      </c>
      <c r="D22" s="63">
        <v>211</v>
      </c>
      <c r="E22" s="63">
        <v>255</v>
      </c>
      <c r="F22" s="63">
        <v>191</v>
      </c>
      <c r="G22" s="63">
        <v>160</v>
      </c>
      <c r="H22" s="63">
        <v>103</v>
      </c>
      <c r="I22" s="63">
        <v>11</v>
      </c>
      <c r="J22" s="63">
        <v>7</v>
      </c>
      <c r="K22" s="232">
        <f t="shared" si="0"/>
        <v>3</v>
      </c>
      <c r="L22" s="232">
        <f t="shared" si="1"/>
        <v>13</v>
      </c>
      <c r="M22" s="71">
        <v>18264</v>
      </c>
      <c r="N22" s="71">
        <v>7398</v>
      </c>
      <c r="O22" s="71">
        <v>4616</v>
      </c>
      <c r="P22" s="71">
        <v>1183</v>
      </c>
      <c r="Q22" s="7">
        <v>0</v>
      </c>
      <c r="R22" s="7"/>
      <c r="S22" s="7"/>
      <c r="V22" s="7"/>
    </row>
    <row r="23" spans="1:22" ht="12.75">
      <c r="A23" s="62">
        <v>18</v>
      </c>
      <c r="B23" s="63" t="s">
        <v>19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232">
        <f t="shared" si="0"/>
        <v>0</v>
      </c>
      <c r="L23" s="232">
        <f t="shared" si="1"/>
        <v>0</v>
      </c>
      <c r="M23" s="71">
        <v>85</v>
      </c>
      <c r="N23" s="71">
        <v>81</v>
      </c>
      <c r="O23" s="71">
        <v>10</v>
      </c>
      <c r="P23" s="71">
        <v>20</v>
      </c>
      <c r="Q23" s="7"/>
      <c r="R23" s="7"/>
      <c r="S23" s="7"/>
      <c r="V23" s="7"/>
    </row>
    <row r="24" spans="1:22" ht="12.75">
      <c r="A24" s="62">
        <v>19</v>
      </c>
      <c r="B24" s="63" t="s">
        <v>123</v>
      </c>
      <c r="C24" s="63">
        <v>50</v>
      </c>
      <c r="D24" s="63">
        <v>44</v>
      </c>
      <c r="E24" s="63">
        <v>49</v>
      </c>
      <c r="F24" s="63">
        <v>40</v>
      </c>
      <c r="G24" s="63">
        <v>49</v>
      </c>
      <c r="H24" s="63">
        <v>40</v>
      </c>
      <c r="I24" s="63">
        <v>1</v>
      </c>
      <c r="J24" s="63">
        <v>1</v>
      </c>
      <c r="K24" s="232">
        <f t="shared" si="0"/>
        <v>0</v>
      </c>
      <c r="L24" s="232">
        <f t="shared" si="1"/>
        <v>3</v>
      </c>
      <c r="M24" s="71">
        <v>245</v>
      </c>
      <c r="N24" s="71">
        <v>1403</v>
      </c>
      <c r="O24" s="71">
        <v>19</v>
      </c>
      <c r="P24" s="71">
        <v>8</v>
      </c>
      <c r="Q24" s="7">
        <v>0</v>
      </c>
      <c r="R24" s="7"/>
      <c r="S24" s="7"/>
      <c r="V24" s="7"/>
    </row>
    <row r="25" spans="1:22" s="206" customFormat="1" ht="14.25">
      <c r="A25" s="204"/>
      <c r="B25" s="154" t="s">
        <v>221</v>
      </c>
      <c r="C25" s="154">
        <f aca="true" t="shared" si="2" ref="C25:P25">SUM(C6:C24)</f>
        <v>7179</v>
      </c>
      <c r="D25" s="154">
        <f t="shared" si="2"/>
        <v>4061</v>
      </c>
      <c r="E25" s="154">
        <f t="shared" si="2"/>
        <v>6538</v>
      </c>
      <c r="F25" s="154">
        <f t="shared" si="2"/>
        <v>3483</v>
      </c>
      <c r="G25" s="154">
        <f t="shared" si="2"/>
        <v>6021</v>
      </c>
      <c r="H25" s="154">
        <f t="shared" si="2"/>
        <v>2815</v>
      </c>
      <c r="I25" s="154">
        <f t="shared" si="2"/>
        <v>276</v>
      </c>
      <c r="J25" s="154">
        <f t="shared" si="2"/>
        <v>215</v>
      </c>
      <c r="K25" s="239">
        <f aca="true" t="shared" si="3" ref="K25:K34">C25-E25-I25</f>
        <v>365</v>
      </c>
      <c r="L25" s="239">
        <f aca="true" t="shared" si="4" ref="L25:L34">D25-F25-J25</f>
        <v>363</v>
      </c>
      <c r="M25" s="205">
        <f t="shared" si="2"/>
        <v>145423</v>
      </c>
      <c r="N25" s="205">
        <f t="shared" si="2"/>
        <v>82573</v>
      </c>
      <c r="O25" s="205">
        <f t="shared" si="2"/>
        <v>31737</v>
      </c>
      <c r="P25" s="205">
        <f t="shared" si="2"/>
        <v>15665</v>
      </c>
      <c r="Q25" s="207"/>
      <c r="R25" s="207"/>
      <c r="S25" s="207"/>
      <c r="T25" s="207"/>
      <c r="V25" s="207"/>
    </row>
    <row r="26" spans="1:22" ht="12.75">
      <c r="A26" s="62">
        <v>20</v>
      </c>
      <c r="B26" s="63" t="s">
        <v>23</v>
      </c>
      <c r="C26" s="63">
        <v>74</v>
      </c>
      <c r="D26" s="63">
        <v>36</v>
      </c>
      <c r="E26" s="63">
        <v>10</v>
      </c>
      <c r="F26" s="63">
        <v>7</v>
      </c>
      <c r="G26" s="63">
        <v>10</v>
      </c>
      <c r="H26" s="63">
        <v>7</v>
      </c>
      <c r="I26" s="63">
        <v>0</v>
      </c>
      <c r="J26" s="63">
        <v>0</v>
      </c>
      <c r="K26" s="232">
        <f t="shared" si="3"/>
        <v>64</v>
      </c>
      <c r="L26" s="232">
        <f t="shared" si="4"/>
        <v>29</v>
      </c>
      <c r="M26" s="71">
        <v>88</v>
      </c>
      <c r="N26" s="71">
        <v>104</v>
      </c>
      <c r="O26" s="71">
        <v>6</v>
      </c>
      <c r="P26" s="71">
        <v>3</v>
      </c>
      <c r="Q26" s="7"/>
      <c r="R26" s="7"/>
      <c r="S26" s="7"/>
      <c r="V26" s="7"/>
    </row>
    <row r="27" spans="1:22" ht="12.75">
      <c r="A27" s="62">
        <v>21</v>
      </c>
      <c r="B27" s="63" t="s">
        <v>256</v>
      </c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0</v>
      </c>
      <c r="J27" s="63">
        <v>0</v>
      </c>
      <c r="K27" s="232">
        <f t="shared" si="3"/>
        <v>0</v>
      </c>
      <c r="L27" s="232">
        <f t="shared" si="4"/>
        <v>0</v>
      </c>
      <c r="M27" s="71">
        <v>0</v>
      </c>
      <c r="N27" s="71">
        <v>0</v>
      </c>
      <c r="O27" s="71">
        <v>0</v>
      </c>
      <c r="P27" s="71">
        <v>0</v>
      </c>
      <c r="Q27" s="7"/>
      <c r="R27" s="7"/>
      <c r="S27" s="7"/>
      <c r="V27" s="7"/>
    </row>
    <row r="28" spans="1:22" ht="12.75">
      <c r="A28" s="62">
        <v>22</v>
      </c>
      <c r="B28" s="63" t="s">
        <v>166</v>
      </c>
      <c r="C28" s="63">
        <v>72</v>
      </c>
      <c r="D28" s="63">
        <v>34</v>
      </c>
      <c r="E28" s="63">
        <v>55</v>
      </c>
      <c r="F28" s="63">
        <v>25</v>
      </c>
      <c r="G28" s="63">
        <v>52</v>
      </c>
      <c r="H28" s="63">
        <v>21</v>
      </c>
      <c r="I28" s="63">
        <v>17</v>
      </c>
      <c r="J28" s="63">
        <v>9</v>
      </c>
      <c r="K28" s="232">
        <f t="shared" si="3"/>
        <v>0</v>
      </c>
      <c r="L28" s="232">
        <f t="shared" si="4"/>
        <v>0</v>
      </c>
      <c r="M28" s="71">
        <v>211</v>
      </c>
      <c r="N28" s="71">
        <v>142</v>
      </c>
      <c r="O28" s="71">
        <v>15</v>
      </c>
      <c r="P28" s="71">
        <v>275</v>
      </c>
      <c r="Q28" s="7"/>
      <c r="R28" s="7"/>
      <c r="S28" s="7"/>
      <c r="V28" s="7"/>
    </row>
    <row r="29" spans="1:22" ht="12.75">
      <c r="A29" s="62">
        <v>23</v>
      </c>
      <c r="B29" s="63" t="s">
        <v>24</v>
      </c>
      <c r="C29" s="63">
        <v>17</v>
      </c>
      <c r="D29" s="63">
        <v>9</v>
      </c>
      <c r="E29" s="63">
        <v>2</v>
      </c>
      <c r="F29" s="63">
        <v>1</v>
      </c>
      <c r="G29" s="63">
        <v>0</v>
      </c>
      <c r="H29" s="63">
        <v>0</v>
      </c>
      <c r="I29" s="63">
        <v>10</v>
      </c>
      <c r="J29" s="63">
        <v>5</v>
      </c>
      <c r="K29" s="232">
        <f t="shared" si="3"/>
        <v>5</v>
      </c>
      <c r="L29" s="232">
        <f t="shared" si="4"/>
        <v>3</v>
      </c>
      <c r="M29" s="71">
        <v>6</v>
      </c>
      <c r="N29" s="71">
        <v>9</v>
      </c>
      <c r="O29" s="71">
        <v>0</v>
      </c>
      <c r="P29" s="71">
        <v>0</v>
      </c>
      <c r="Q29" s="7">
        <v>0</v>
      </c>
      <c r="R29" s="7"/>
      <c r="S29" s="7"/>
      <c r="V29" s="7"/>
    </row>
    <row r="30" spans="1:22" ht="12.75">
      <c r="A30" s="62">
        <v>24</v>
      </c>
      <c r="B30" s="63" t="s">
        <v>22</v>
      </c>
      <c r="C30" s="63">
        <v>19</v>
      </c>
      <c r="D30" s="63">
        <v>12</v>
      </c>
      <c r="E30" s="63">
        <v>6</v>
      </c>
      <c r="F30" s="63">
        <v>2</v>
      </c>
      <c r="G30" s="63">
        <v>0</v>
      </c>
      <c r="H30" s="63">
        <v>0</v>
      </c>
      <c r="I30" s="63">
        <v>7</v>
      </c>
      <c r="J30" s="63">
        <v>0</v>
      </c>
      <c r="K30" s="232">
        <f t="shared" si="3"/>
        <v>6</v>
      </c>
      <c r="L30" s="232">
        <f t="shared" si="4"/>
        <v>10</v>
      </c>
      <c r="M30" s="71">
        <v>42</v>
      </c>
      <c r="N30" s="71">
        <v>25</v>
      </c>
      <c r="O30" s="71">
        <v>16</v>
      </c>
      <c r="P30" s="71">
        <v>5</v>
      </c>
      <c r="Q30" s="7"/>
      <c r="R30" s="7"/>
      <c r="S30" s="7"/>
      <c r="V30" s="7"/>
    </row>
    <row r="31" spans="1:22" ht="12.75">
      <c r="A31" s="62">
        <v>25</v>
      </c>
      <c r="B31" s="63" t="s">
        <v>139</v>
      </c>
      <c r="C31" s="63">
        <v>19</v>
      </c>
      <c r="D31" s="63">
        <v>14</v>
      </c>
      <c r="E31" s="63">
        <v>17</v>
      </c>
      <c r="F31" s="63">
        <v>12</v>
      </c>
      <c r="G31" s="63">
        <v>17</v>
      </c>
      <c r="H31" s="63">
        <v>12</v>
      </c>
      <c r="I31" s="63">
        <v>2</v>
      </c>
      <c r="J31" s="63">
        <v>2</v>
      </c>
      <c r="K31" s="232">
        <f t="shared" si="3"/>
        <v>0</v>
      </c>
      <c r="L31" s="232">
        <f t="shared" si="4"/>
        <v>0</v>
      </c>
      <c r="M31" s="71">
        <v>230</v>
      </c>
      <c r="N31" s="71">
        <v>159</v>
      </c>
      <c r="O31" s="71">
        <v>38</v>
      </c>
      <c r="P31" s="71">
        <v>20</v>
      </c>
      <c r="Q31" s="7">
        <v>164.7</v>
      </c>
      <c r="R31" s="7"/>
      <c r="S31" s="9"/>
      <c r="T31" s="18"/>
      <c r="U31" s="2"/>
      <c r="V31" s="9"/>
    </row>
    <row r="32" spans="1:22" ht="12.75">
      <c r="A32" s="62">
        <v>26</v>
      </c>
      <c r="B32" s="63" t="s">
        <v>18</v>
      </c>
      <c r="C32" s="63">
        <v>1436</v>
      </c>
      <c r="D32" s="63">
        <v>1710</v>
      </c>
      <c r="E32" s="63">
        <v>1155</v>
      </c>
      <c r="F32" s="63">
        <v>1449</v>
      </c>
      <c r="G32" s="63">
        <v>1148</v>
      </c>
      <c r="H32" s="63">
        <v>1116</v>
      </c>
      <c r="I32" s="63">
        <v>25</v>
      </c>
      <c r="J32" s="63">
        <v>39</v>
      </c>
      <c r="K32" s="232">
        <f t="shared" si="3"/>
        <v>256</v>
      </c>
      <c r="L32" s="232">
        <f t="shared" si="4"/>
        <v>222</v>
      </c>
      <c r="M32" s="71">
        <v>40677</v>
      </c>
      <c r="N32" s="71">
        <v>22511</v>
      </c>
      <c r="O32" s="71">
        <v>13137</v>
      </c>
      <c r="P32" s="71">
        <v>4745</v>
      </c>
      <c r="Q32" s="7">
        <v>0</v>
      </c>
      <c r="R32" s="7"/>
      <c r="S32" s="7"/>
      <c r="V32" s="7"/>
    </row>
    <row r="33" spans="1:22" ht="12.75">
      <c r="A33" s="62">
        <v>27</v>
      </c>
      <c r="B33" s="63" t="s">
        <v>102</v>
      </c>
      <c r="C33" s="63">
        <v>801</v>
      </c>
      <c r="D33" s="63">
        <v>408</v>
      </c>
      <c r="E33" s="63">
        <v>511</v>
      </c>
      <c r="F33" s="63">
        <v>228</v>
      </c>
      <c r="G33" s="63">
        <v>406</v>
      </c>
      <c r="H33" s="63">
        <v>179</v>
      </c>
      <c r="I33" s="63">
        <v>17</v>
      </c>
      <c r="J33" s="63">
        <v>12</v>
      </c>
      <c r="K33" s="232">
        <f t="shared" si="3"/>
        <v>273</v>
      </c>
      <c r="L33" s="232">
        <f t="shared" si="4"/>
        <v>168</v>
      </c>
      <c r="M33" s="71">
        <v>38144</v>
      </c>
      <c r="N33" s="71">
        <v>13226</v>
      </c>
      <c r="O33" s="71">
        <v>8392</v>
      </c>
      <c r="P33" s="71">
        <v>1794</v>
      </c>
      <c r="Q33" s="7">
        <v>0</v>
      </c>
      <c r="R33" s="7"/>
      <c r="S33" s="7"/>
      <c r="V33" s="7"/>
    </row>
    <row r="34" spans="1:22" s="206" customFormat="1" ht="14.25">
      <c r="A34" s="204"/>
      <c r="B34" s="154" t="s">
        <v>223</v>
      </c>
      <c r="C34" s="154">
        <f aca="true" t="shared" si="5" ref="C34:P34">SUM(C26:C33)</f>
        <v>2439</v>
      </c>
      <c r="D34" s="154">
        <f t="shared" si="5"/>
        <v>2224</v>
      </c>
      <c r="E34" s="154">
        <f t="shared" si="5"/>
        <v>1757</v>
      </c>
      <c r="F34" s="154">
        <f t="shared" si="5"/>
        <v>1725</v>
      </c>
      <c r="G34" s="154">
        <f t="shared" si="5"/>
        <v>1634</v>
      </c>
      <c r="H34" s="154">
        <f t="shared" si="5"/>
        <v>1336</v>
      </c>
      <c r="I34" s="154">
        <f t="shared" si="5"/>
        <v>78</v>
      </c>
      <c r="J34" s="154">
        <f t="shared" si="5"/>
        <v>67</v>
      </c>
      <c r="K34" s="239">
        <f t="shared" si="3"/>
        <v>604</v>
      </c>
      <c r="L34" s="239">
        <f t="shared" si="4"/>
        <v>432</v>
      </c>
      <c r="M34" s="205">
        <f t="shared" si="5"/>
        <v>79398</v>
      </c>
      <c r="N34" s="205">
        <f t="shared" si="5"/>
        <v>36176</v>
      </c>
      <c r="O34" s="205">
        <f t="shared" si="5"/>
        <v>21604</v>
      </c>
      <c r="P34" s="205">
        <f t="shared" si="5"/>
        <v>6842</v>
      </c>
      <c r="Q34" s="207"/>
      <c r="R34" s="207"/>
      <c r="S34" s="207"/>
      <c r="T34" s="207"/>
      <c r="V34" s="207"/>
    </row>
    <row r="35" spans="1:22" ht="12.75">
      <c r="A35" s="62">
        <v>28</v>
      </c>
      <c r="B35" s="63" t="s">
        <v>160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232">
        <f aca="true" t="shared" si="6" ref="K35:K46">C35-E35-I35</f>
        <v>0</v>
      </c>
      <c r="L35" s="232">
        <f aca="true" t="shared" si="7" ref="L35:L48">D35-F35-J35</f>
        <v>0</v>
      </c>
      <c r="M35" s="71">
        <v>265</v>
      </c>
      <c r="N35" s="71">
        <v>105</v>
      </c>
      <c r="O35" s="71">
        <v>0</v>
      </c>
      <c r="P35" s="71">
        <v>0</v>
      </c>
      <c r="Q35" s="7">
        <v>0</v>
      </c>
      <c r="R35" s="7"/>
      <c r="S35" s="7"/>
      <c r="V35" s="7"/>
    </row>
    <row r="36" spans="1:22" ht="12.75">
      <c r="A36" s="62">
        <v>29</v>
      </c>
      <c r="B36" s="63" t="s">
        <v>262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232">
        <f t="shared" si="6"/>
        <v>0</v>
      </c>
      <c r="L36" s="232">
        <f t="shared" si="7"/>
        <v>0</v>
      </c>
      <c r="M36" s="71">
        <v>0</v>
      </c>
      <c r="N36" s="71">
        <v>0</v>
      </c>
      <c r="O36" s="71">
        <v>0</v>
      </c>
      <c r="P36" s="71">
        <v>0</v>
      </c>
      <c r="Q36" s="7"/>
      <c r="R36" s="7"/>
      <c r="S36" s="7"/>
      <c r="V36" s="7"/>
    </row>
    <row r="37" spans="1:22" ht="12.75">
      <c r="A37" s="66">
        <v>30</v>
      </c>
      <c r="B37" s="63" t="s">
        <v>227</v>
      </c>
      <c r="C37" s="63">
        <v>0</v>
      </c>
      <c r="D37" s="63">
        <v>0</v>
      </c>
      <c r="E37" s="63">
        <v>0</v>
      </c>
      <c r="F37" s="63">
        <v>0</v>
      </c>
      <c r="G37" s="63">
        <v>4</v>
      </c>
      <c r="H37" s="63">
        <v>4</v>
      </c>
      <c r="I37" s="63">
        <v>0</v>
      </c>
      <c r="J37" s="63">
        <v>0</v>
      </c>
      <c r="K37" s="232">
        <f>C37-E37-I37</f>
        <v>0</v>
      </c>
      <c r="L37" s="232">
        <f t="shared" si="7"/>
        <v>0</v>
      </c>
      <c r="M37" s="71">
        <v>50</v>
      </c>
      <c r="N37" s="71">
        <v>20</v>
      </c>
      <c r="O37" s="71">
        <v>0</v>
      </c>
      <c r="P37" s="71">
        <v>0</v>
      </c>
      <c r="Q37" s="7">
        <v>0</v>
      </c>
      <c r="R37" s="7"/>
      <c r="S37" s="7"/>
      <c r="V37" s="7"/>
    </row>
    <row r="38" spans="1:22" ht="12.75">
      <c r="A38" s="62">
        <v>31</v>
      </c>
      <c r="B38" s="63" t="s">
        <v>214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232">
        <f t="shared" si="6"/>
        <v>0</v>
      </c>
      <c r="L38" s="232">
        <f t="shared" si="7"/>
        <v>0</v>
      </c>
      <c r="M38" s="71">
        <v>0</v>
      </c>
      <c r="N38" s="71">
        <v>0</v>
      </c>
      <c r="O38" s="71">
        <v>0</v>
      </c>
      <c r="P38" s="71">
        <v>0</v>
      </c>
      <c r="Q38" s="7">
        <v>0</v>
      </c>
      <c r="R38" s="7"/>
      <c r="S38" s="7"/>
      <c r="V38" s="7"/>
    </row>
    <row r="39" spans="1:22" ht="12.75">
      <c r="A39" s="66">
        <v>32</v>
      </c>
      <c r="B39" s="63" t="s">
        <v>231</v>
      </c>
      <c r="C39" s="63">
        <v>6</v>
      </c>
      <c r="D39" s="63">
        <v>3</v>
      </c>
      <c r="E39" s="63">
        <v>1</v>
      </c>
      <c r="F39" s="63">
        <v>0</v>
      </c>
      <c r="G39" s="63">
        <v>0</v>
      </c>
      <c r="H39" s="63">
        <v>0</v>
      </c>
      <c r="I39" s="63">
        <v>5</v>
      </c>
      <c r="J39" s="63">
        <v>3</v>
      </c>
      <c r="K39" s="232">
        <f t="shared" si="6"/>
        <v>0</v>
      </c>
      <c r="L39" s="232">
        <f t="shared" si="7"/>
        <v>0</v>
      </c>
      <c r="M39" s="71">
        <v>4</v>
      </c>
      <c r="N39" s="71">
        <v>2</v>
      </c>
      <c r="O39" s="71">
        <v>2</v>
      </c>
      <c r="P39" s="71">
        <v>1</v>
      </c>
      <c r="Q39" s="7"/>
      <c r="R39" s="7"/>
      <c r="S39" s="7"/>
      <c r="V39" s="7"/>
    </row>
    <row r="40" spans="1:22" ht="12.75">
      <c r="A40" s="62">
        <v>33</v>
      </c>
      <c r="B40" s="63" t="s">
        <v>215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232">
        <f t="shared" si="6"/>
        <v>0</v>
      </c>
      <c r="L40" s="232">
        <f t="shared" si="7"/>
        <v>0</v>
      </c>
      <c r="M40" s="71">
        <v>0</v>
      </c>
      <c r="N40" s="71">
        <v>0</v>
      </c>
      <c r="O40" s="71">
        <v>0</v>
      </c>
      <c r="P40" s="71">
        <v>0</v>
      </c>
      <c r="Q40" s="7"/>
      <c r="R40" s="7"/>
      <c r="S40" s="7"/>
      <c r="V40" s="7"/>
    </row>
    <row r="41" spans="1:22" ht="12.75">
      <c r="A41" s="66">
        <v>34</v>
      </c>
      <c r="B41" s="63" t="s">
        <v>216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232">
        <f t="shared" si="6"/>
        <v>0</v>
      </c>
      <c r="L41" s="232">
        <f t="shared" si="7"/>
        <v>0</v>
      </c>
      <c r="M41" s="71">
        <v>0</v>
      </c>
      <c r="N41" s="71">
        <v>0</v>
      </c>
      <c r="O41" s="71">
        <v>0</v>
      </c>
      <c r="P41" s="71">
        <v>0</v>
      </c>
      <c r="Q41" s="7"/>
      <c r="R41" s="7"/>
      <c r="S41" s="7"/>
      <c r="V41" s="7"/>
    </row>
    <row r="42" spans="1:22" ht="12.75">
      <c r="A42" s="136">
        <v>35</v>
      </c>
      <c r="B42" s="139" t="s">
        <v>358</v>
      </c>
      <c r="C42" s="63">
        <v>8</v>
      </c>
      <c r="D42" s="63">
        <v>3</v>
      </c>
      <c r="E42" s="63">
        <v>8</v>
      </c>
      <c r="F42" s="63">
        <v>3</v>
      </c>
      <c r="G42" s="63">
        <v>8</v>
      </c>
      <c r="H42" s="63">
        <v>3</v>
      </c>
      <c r="I42" s="63">
        <v>0</v>
      </c>
      <c r="J42" s="63">
        <v>0</v>
      </c>
      <c r="K42" s="232">
        <f t="shared" si="6"/>
        <v>0</v>
      </c>
      <c r="L42" s="232">
        <f t="shared" si="7"/>
        <v>0</v>
      </c>
      <c r="M42" s="71">
        <v>8</v>
      </c>
      <c r="N42" s="71">
        <v>3</v>
      </c>
      <c r="O42" s="71">
        <v>0</v>
      </c>
      <c r="P42" s="71">
        <v>0</v>
      </c>
      <c r="Q42" s="7"/>
      <c r="R42" s="7"/>
      <c r="S42" s="7"/>
      <c r="V42" s="7"/>
    </row>
    <row r="43" spans="1:22" ht="12.75">
      <c r="A43" s="62">
        <v>36</v>
      </c>
      <c r="B43" s="63" t="s">
        <v>234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232">
        <f t="shared" si="6"/>
        <v>0</v>
      </c>
      <c r="L43" s="232">
        <f t="shared" si="7"/>
        <v>0</v>
      </c>
      <c r="M43" s="71">
        <v>0</v>
      </c>
      <c r="N43" s="71">
        <v>0</v>
      </c>
      <c r="O43" s="71">
        <v>0</v>
      </c>
      <c r="P43" s="71">
        <v>0</v>
      </c>
      <c r="Q43" s="7"/>
      <c r="R43" s="7"/>
      <c r="S43" s="7"/>
      <c r="V43" s="7"/>
    </row>
    <row r="44" spans="1:22" ht="12.75">
      <c r="A44" s="62">
        <v>37</v>
      </c>
      <c r="B44" s="63" t="s">
        <v>246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232">
        <f t="shared" si="6"/>
        <v>0</v>
      </c>
      <c r="L44" s="232">
        <f t="shared" si="7"/>
        <v>0</v>
      </c>
      <c r="M44" s="71">
        <v>5</v>
      </c>
      <c r="N44" s="71">
        <v>1</v>
      </c>
      <c r="O44" s="71">
        <v>5</v>
      </c>
      <c r="P44" s="71">
        <v>1</v>
      </c>
      <c r="Q44" s="7">
        <v>0</v>
      </c>
      <c r="R44" s="7"/>
      <c r="S44" s="7"/>
      <c r="V44" s="7"/>
    </row>
    <row r="45" spans="1:22" ht="12.75">
      <c r="A45" s="66">
        <v>38</v>
      </c>
      <c r="B45" s="63" t="s">
        <v>25</v>
      </c>
      <c r="C45" s="63">
        <v>20</v>
      </c>
      <c r="D45" s="63">
        <v>10</v>
      </c>
      <c r="E45" s="63">
        <v>3</v>
      </c>
      <c r="F45" s="63">
        <v>2</v>
      </c>
      <c r="G45" s="63">
        <v>3</v>
      </c>
      <c r="H45" s="63">
        <v>2</v>
      </c>
      <c r="I45" s="63">
        <v>0</v>
      </c>
      <c r="J45" s="63">
        <v>0</v>
      </c>
      <c r="K45" s="232">
        <f t="shared" si="6"/>
        <v>17</v>
      </c>
      <c r="L45" s="232">
        <f t="shared" si="7"/>
        <v>8</v>
      </c>
      <c r="M45" s="71">
        <v>22</v>
      </c>
      <c r="N45" s="71">
        <v>8</v>
      </c>
      <c r="O45" s="71">
        <v>22</v>
      </c>
      <c r="P45" s="71">
        <v>8</v>
      </c>
      <c r="Q45" s="7">
        <v>64.48</v>
      </c>
      <c r="R45" s="7"/>
      <c r="S45" s="7"/>
      <c r="V45" s="7"/>
    </row>
    <row r="46" spans="1:22" ht="12.75">
      <c r="A46" s="62">
        <v>39</v>
      </c>
      <c r="B46" s="63" t="s">
        <v>220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232">
        <f t="shared" si="6"/>
        <v>0</v>
      </c>
      <c r="L46" s="232">
        <f t="shared" si="7"/>
        <v>0</v>
      </c>
      <c r="M46" s="71">
        <v>0</v>
      </c>
      <c r="N46" s="71">
        <v>0</v>
      </c>
      <c r="O46" s="71">
        <v>0</v>
      </c>
      <c r="P46" s="71">
        <v>0</v>
      </c>
      <c r="Q46" s="7">
        <v>0</v>
      </c>
      <c r="R46" s="7"/>
      <c r="S46" s="7"/>
      <c r="V46" s="7"/>
    </row>
    <row r="47" spans="1:22" ht="12.75">
      <c r="A47" s="62">
        <v>40</v>
      </c>
      <c r="B47" s="63" t="s">
        <v>359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232">
        <f>C47-E47-I47</f>
        <v>0</v>
      </c>
      <c r="L47" s="232">
        <f>D47-F47-J47</f>
        <v>0</v>
      </c>
      <c r="M47" s="71">
        <v>0</v>
      </c>
      <c r="N47" s="71">
        <v>0</v>
      </c>
      <c r="O47" s="71">
        <v>0</v>
      </c>
      <c r="P47" s="71">
        <v>0</v>
      </c>
      <c r="Q47" s="7"/>
      <c r="R47" s="7"/>
      <c r="S47" s="7"/>
      <c r="V47" s="7"/>
    </row>
    <row r="48" spans="1:22" ht="12.75">
      <c r="A48" s="66">
        <v>41</v>
      </c>
      <c r="B48" s="71" t="s">
        <v>447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232">
        <f>C48-E48-I48</f>
        <v>0</v>
      </c>
      <c r="L48" s="232">
        <f t="shared" si="7"/>
        <v>0</v>
      </c>
      <c r="M48" s="71">
        <v>0</v>
      </c>
      <c r="N48" s="71">
        <v>0</v>
      </c>
      <c r="O48" s="71">
        <v>0</v>
      </c>
      <c r="P48" s="71">
        <v>0</v>
      </c>
      <c r="Q48" s="7"/>
      <c r="R48" s="7"/>
      <c r="S48" s="6"/>
      <c r="V48" s="7"/>
    </row>
    <row r="49" spans="1:22" s="206" customFormat="1" ht="14.25">
      <c r="A49" s="204"/>
      <c r="B49" s="154" t="s">
        <v>222</v>
      </c>
      <c r="C49" s="154">
        <f>SUM(C35:C48)</f>
        <v>34</v>
      </c>
      <c r="D49" s="154">
        <f aca="true" t="shared" si="8" ref="D49:P49">SUM(D35:D48)</f>
        <v>16</v>
      </c>
      <c r="E49" s="154">
        <f t="shared" si="8"/>
        <v>12</v>
      </c>
      <c r="F49" s="154">
        <f t="shared" si="8"/>
        <v>5</v>
      </c>
      <c r="G49" s="154">
        <f t="shared" si="8"/>
        <v>15</v>
      </c>
      <c r="H49" s="154">
        <f t="shared" si="8"/>
        <v>9</v>
      </c>
      <c r="I49" s="154">
        <f t="shared" si="8"/>
        <v>5</v>
      </c>
      <c r="J49" s="154">
        <f t="shared" si="8"/>
        <v>3</v>
      </c>
      <c r="K49" s="154">
        <f t="shared" si="8"/>
        <v>17</v>
      </c>
      <c r="L49" s="154">
        <f t="shared" si="8"/>
        <v>8</v>
      </c>
      <c r="M49" s="154">
        <f t="shared" si="8"/>
        <v>354</v>
      </c>
      <c r="N49" s="154">
        <f t="shared" si="8"/>
        <v>139</v>
      </c>
      <c r="O49" s="154">
        <f t="shared" si="8"/>
        <v>29</v>
      </c>
      <c r="P49" s="154">
        <f t="shared" si="8"/>
        <v>10</v>
      </c>
      <c r="Q49" s="207"/>
      <c r="R49" s="207"/>
      <c r="S49" s="208"/>
      <c r="T49" s="207"/>
      <c r="V49" s="207"/>
    </row>
    <row r="50" spans="1:22" s="206" customFormat="1" ht="14.25">
      <c r="A50" s="204"/>
      <c r="B50" s="110" t="s">
        <v>121</v>
      </c>
      <c r="C50" s="154">
        <f aca="true" t="shared" si="9" ref="C50:P50">C25+C34+C49</f>
        <v>9652</v>
      </c>
      <c r="D50" s="154">
        <f t="shared" si="9"/>
        <v>6301</v>
      </c>
      <c r="E50" s="154">
        <f t="shared" si="9"/>
        <v>8307</v>
      </c>
      <c r="F50" s="154">
        <f t="shared" si="9"/>
        <v>5213</v>
      </c>
      <c r="G50" s="154">
        <f t="shared" si="9"/>
        <v>7670</v>
      </c>
      <c r="H50" s="154">
        <f t="shared" si="9"/>
        <v>4160</v>
      </c>
      <c r="I50" s="154">
        <f t="shared" si="9"/>
        <v>359</v>
      </c>
      <c r="J50" s="154">
        <f t="shared" si="9"/>
        <v>285</v>
      </c>
      <c r="K50" s="239">
        <f t="shared" si="9"/>
        <v>986</v>
      </c>
      <c r="L50" s="239">
        <f t="shared" si="9"/>
        <v>803</v>
      </c>
      <c r="M50" s="205">
        <f t="shared" si="9"/>
        <v>225175</v>
      </c>
      <c r="N50" s="205">
        <f t="shared" si="9"/>
        <v>118888</v>
      </c>
      <c r="O50" s="205">
        <f t="shared" si="9"/>
        <v>53370</v>
      </c>
      <c r="P50" s="205">
        <f t="shared" si="9"/>
        <v>22517</v>
      </c>
      <c r="Q50" s="208"/>
      <c r="R50" s="208"/>
      <c r="S50" s="208"/>
      <c r="T50" s="207"/>
      <c r="V50" s="207"/>
    </row>
    <row r="51" spans="1:22" ht="12.7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232"/>
      <c r="L51" s="232"/>
      <c r="M51" s="71"/>
      <c r="N51" s="71"/>
      <c r="O51" s="71"/>
      <c r="P51" s="71"/>
      <c r="Q51" s="9"/>
      <c r="R51" s="9"/>
      <c r="S51" s="9"/>
      <c r="T51" s="9"/>
      <c r="U51" s="2"/>
      <c r="V51" s="9"/>
    </row>
    <row r="52" spans="1:22" ht="12.75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232"/>
      <c r="L52" s="232"/>
      <c r="M52" s="71"/>
      <c r="N52" s="71"/>
      <c r="O52" s="71"/>
      <c r="P52" s="71"/>
      <c r="Q52" s="9"/>
      <c r="R52" s="9"/>
      <c r="S52" s="9"/>
      <c r="T52" s="9"/>
      <c r="U52" s="2"/>
      <c r="V52" s="9"/>
    </row>
    <row r="53" spans="1:22" ht="12.7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232"/>
      <c r="L53" s="232"/>
      <c r="M53" s="71"/>
      <c r="N53" s="71"/>
      <c r="O53" s="71"/>
      <c r="P53" s="71"/>
      <c r="Q53" s="9"/>
      <c r="R53" s="9"/>
      <c r="S53" s="9"/>
      <c r="T53" s="9"/>
      <c r="U53" s="2"/>
      <c r="V53" s="9"/>
    </row>
    <row r="54" spans="1:22" ht="21.75" customHeight="1">
      <c r="A54" s="29" t="s">
        <v>4</v>
      </c>
      <c r="B54" s="29" t="s">
        <v>5</v>
      </c>
      <c r="C54" s="771" t="s">
        <v>150</v>
      </c>
      <c r="D54" s="772"/>
      <c r="E54" s="771" t="s">
        <v>149</v>
      </c>
      <c r="F54" s="772"/>
      <c r="G54" s="771" t="s">
        <v>151</v>
      </c>
      <c r="H54" s="772"/>
      <c r="I54" s="773" t="s">
        <v>152</v>
      </c>
      <c r="J54" s="774"/>
      <c r="K54" s="693" t="s">
        <v>153</v>
      </c>
      <c r="L54" s="694"/>
      <c r="M54" s="691" t="s">
        <v>92</v>
      </c>
      <c r="N54" s="692"/>
      <c r="O54" s="691" t="s">
        <v>154</v>
      </c>
      <c r="P54" s="692"/>
      <c r="Q54" s="9"/>
      <c r="R54" s="9"/>
      <c r="S54" s="9"/>
      <c r="T54" s="9"/>
      <c r="U54" s="2"/>
      <c r="V54" s="9"/>
    </row>
    <row r="55" spans="1:22" ht="12.75">
      <c r="A55" s="30"/>
      <c r="B55" s="30"/>
      <c r="C55" s="103" t="s">
        <v>54</v>
      </c>
      <c r="D55" s="103" t="s">
        <v>61</v>
      </c>
      <c r="E55" s="103" t="s">
        <v>54</v>
      </c>
      <c r="F55" s="103" t="s">
        <v>61</v>
      </c>
      <c r="G55" s="103" t="s">
        <v>54</v>
      </c>
      <c r="H55" s="103" t="s">
        <v>61</v>
      </c>
      <c r="I55" s="103" t="s">
        <v>54</v>
      </c>
      <c r="J55" s="103" t="s">
        <v>61</v>
      </c>
      <c r="K55" s="339" t="s">
        <v>54</v>
      </c>
      <c r="L55" s="339" t="s">
        <v>61</v>
      </c>
      <c r="M55" s="219" t="s">
        <v>54</v>
      </c>
      <c r="N55" s="219" t="s">
        <v>61</v>
      </c>
      <c r="O55" s="219" t="s">
        <v>54</v>
      </c>
      <c r="P55" s="219" t="s">
        <v>61</v>
      </c>
      <c r="Q55" s="9"/>
      <c r="R55" s="9"/>
      <c r="S55" s="9"/>
      <c r="T55" s="9"/>
      <c r="U55" s="2"/>
      <c r="V55" s="9"/>
    </row>
    <row r="56" spans="1:16" ht="15" customHeight="1">
      <c r="A56" s="62">
        <v>42</v>
      </c>
      <c r="B56" s="63" t="s">
        <v>263</v>
      </c>
      <c r="C56" s="63">
        <v>38</v>
      </c>
      <c r="D56" s="63">
        <v>9</v>
      </c>
      <c r="E56" s="63">
        <v>38</v>
      </c>
      <c r="F56" s="63">
        <v>9</v>
      </c>
      <c r="G56" s="63">
        <v>38</v>
      </c>
      <c r="H56" s="63">
        <v>9</v>
      </c>
      <c r="I56" s="63">
        <v>0</v>
      </c>
      <c r="J56" s="63">
        <v>0</v>
      </c>
      <c r="K56" s="232">
        <f aca="true" t="shared" si="10" ref="K56:K65">C56-E56-I56</f>
        <v>0</v>
      </c>
      <c r="L56" s="232">
        <f aca="true" t="shared" si="11" ref="L56:L65">D56-F56-J56</f>
        <v>0</v>
      </c>
      <c r="M56" s="71">
        <v>9656</v>
      </c>
      <c r="N56" s="71">
        <v>1802</v>
      </c>
      <c r="O56" s="71">
        <v>1897</v>
      </c>
      <c r="P56" s="71">
        <v>399</v>
      </c>
    </row>
    <row r="57" spans="1:16" ht="15" customHeight="1">
      <c r="A57" s="62">
        <v>43</v>
      </c>
      <c r="B57" s="71" t="s">
        <v>77</v>
      </c>
      <c r="C57" s="63">
        <v>330</v>
      </c>
      <c r="D57" s="63">
        <v>118</v>
      </c>
      <c r="E57" s="63">
        <v>320</v>
      </c>
      <c r="F57" s="63">
        <v>111</v>
      </c>
      <c r="G57" s="63">
        <v>312</v>
      </c>
      <c r="H57" s="63">
        <v>160</v>
      </c>
      <c r="I57" s="63">
        <v>4</v>
      </c>
      <c r="J57" s="63">
        <v>3</v>
      </c>
      <c r="K57" s="232">
        <f t="shared" si="10"/>
        <v>6</v>
      </c>
      <c r="L57" s="232">
        <f t="shared" si="11"/>
        <v>4</v>
      </c>
      <c r="M57" s="71">
        <v>2840</v>
      </c>
      <c r="N57" s="71">
        <v>670</v>
      </c>
      <c r="O57" s="71">
        <v>0</v>
      </c>
      <c r="P57" s="71">
        <v>0</v>
      </c>
    </row>
    <row r="58" spans="1:16" ht="15" customHeight="1">
      <c r="A58" s="62">
        <v>44</v>
      </c>
      <c r="B58" s="71" t="s">
        <v>264</v>
      </c>
      <c r="C58" s="63">
        <v>2191</v>
      </c>
      <c r="D58" s="63">
        <v>762</v>
      </c>
      <c r="E58" s="63">
        <v>2190</v>
      </c>
      <c r="F58" s="63">
        <v>760</v>
      </c>
      <c r="G58" s="63">
        <v>2190</v>
      </c>
      <c r="H58" s="63">
        <v>711</v>
      </c>
      <c r="I58" s="63">
        <v>1</v>
      </c>
      <c r="J58" s="63">
        <v>2</v>
      </c>
      <c r="K58" s="232">
        <f t="shared" si="10"/>
        <v>0</v>
      </c>
      <c r="L58" s="232">
        <f t="shared" si="11"/>
        <v>0</v>
      </c>
      <c r="M58" s="71">
        <v>29605</v>
      </c>
      <c r="N58" s="71">
        <v>4287</v>
      </c>
      <c r="O58" s="71">
        <v>8192</v>
      </c>
      <c r="P58" s="71">
        <v>1012</v>
      </c>
    </row>
    <row r="59" spans="1:16" ht="15" customHeight="1">
      <c r="A59" s="62">
        <v>45</v>
      </c>
      <c r="B59" s="63" t="s">
        <v>29</v>
      </c>
      <c r="C59" s="63">
        <v>19</v>
      </c>
      <c r="D59" s="63">
        <v>10</v>
      </c>
      <c r="E59" s="63">
        <v>19</v>
      </c>
      <c r="F59" s="63">
        <v>10</v>
      </c>
      <c r="G59" s="63">
        <v>19</v>
      </c>
      <c r="H59" s="63">
        <v>10</v>
      </c>
      <c r="I59" s="63">
        <v>0</v>
      </c>
      <c r="J59" s="63">
        <v>0</v>
      </c>
      <c r="K59" s="232">
        <f t="shared" si="10"/>
        <v>0</v>
      </c>
      <c r="L59" s="232">
        <f t="shared" si="11"/>
        <v>0</v>
      </c>
      <c r="M59" s="71">
        <v>2250</v>
      </c>
      <c r="N59" s="71">
        <v>1109</v>
      </c>
      <c r="O59" s="71">
        <v>0</v>
      </c>
      <c r="P59" s="71">
        <v>89</v>
      </c>
    </row>
    <row r="60" spans="1:16" ht="15" customHeight="1">
      <c r="A60" s="62">
        <v>46</v>
      </c>
      <c r="B60" s="71" t="s">
        <v>230</v>
      </c>
      <c r="C60" s="63">
        <v>895</v>
      </c>
      <c r="D60" s="63">
        <v>493</v>
      </c>
      <c r="E60" s="63">
        <v>787</v>
      </c>
      <c r="F60" s="63">
        <v>418</v>
      </c>
      <c r="G60" s="63">
        <v>787</v>
      </c>
      <c r="H60" s="63">
        <v>368</v>
      </c>
      <c r="I60" s="63">
        <v>34</v>
      </c>
      <c r="J60" s="63">
        <v>17</v>
      </c>
      <c r="K60" s="232">
        <f t="shared" si="10"/>
        <v>74</v>
      </c>
      <c r="L60" s="232">
        <f t="shared" si="11"/>
        <v>58</v>
      </c>
      <c r="M60" s="71">
        <v>13027</v>
      </c>
      <c r="N60" s="71">
        <v>3325</v>
      </c>
      <c r="O60" s="71">
        <v>1982</v>
      </c>
      <c r="P60" s="71">
        <v>879</v>
      </c>
    </row>
    <row r="61" spans="1:16" ht="15" customHeight="1">
      <c r="A61" s="62">
        <v>47</v>
      </c>
      <c r="B61" s="71" t="s">
        <v>30</v>
      </c>
      <c r="C61" s="63">
        <v>806</v>
      </c>
      <c r="D61" s="63">
        <v>326</v>
      </c>
      <c r="E61" s="63">
        <v>806</v>
      </c>
      <c r="F61" s="63">
        <v>326</v>
      </c>
      <c r="G61" s="63">
        <v>802</v>
      </c>
      <c r="H61" s="63">
        <v>305</v>
      </c>
      <c r="I61" s="63">
        <v>0</v>
      </c>
      <c r="J61" s="63">
        <v>0</v>
      </c>
      <c r="K61" s="232">
        <f t="shared" si="10"/>
        <v>0</v>
      </c>
      <c r="L61" s="232">
        <f t="shared" si="11"/>
        <v>0</v>
      </c>
      <c r="M61" s="71">
        <v>3508</v>
      </c>
      <c r="N61" s="71">
        <v>855</v>
      </c>
      <c r="O61" s="71">
        <v>0</v>
      </c>
      <c r="P61" s="71">
        <v>0</v>
      </c>
    </row>
    <row r="62" spans="1:16" ht="15" customHeight="1">
      <c r="A62" s="62">
        <v>48</v>
      </c>
      <c r="B62" s="71" t="s">
        <v>28</v>
      </c>
      <c r="C62" s="63">
        <v>232</v>
      </c>
      <c r="D62" s="63">
        <v>164</v>
      </c>
      <c r="E62" s="63">
        <v>232</v>
      </c>
      <c r="F62" s="63">
        <v>164</v>
      </c>
      <c r="G62" s="63">
        <v>232</v>
      </c>
      <c r="H62" s="63">
        <v>164</v>
      </c>
      <c r="I62" s="63">
        <v>0</v>
      </c>
      <c r="J62" s="63">
        <v>0</v>
      </c>
      <c r="K62" s="232">
        <f t="shared" si="10"/>
        <v>0</v>
      </c>
      <c r="L62" s="232">
        <f t="shared" si="11"/>
        <v>0</v>
      </c>
      <c r="M62" s="71">
        <v>4383</v>
      </c>
      <c r="N62" s="71">
        <v>742</v>
      </c>
      <c r="O62" s="71">
        <v>2186</v>
      </c>
      <c r="P62" s="71">
        <v>543</v>
      </c>
    </row>
    <row r="63" spans="1:16" ht="15" customHeight="1">
      <c r="A63" s="62">
        <v>49</v>
      </c>
      <c r="B63" s="71" t="s">
        <v>265</v>
      </c>
      <c r="C63" s="63">
        <v>2052</v>
      </c>
      <c r="D63" s="63">
        <v>906</v>
      </c>
      <c r="E63" s="63">
        <v>2017</v>
      </c>
      <c r="F63" s="63">
        <v>887</v>
      </c>
      <c r="G63" s="63">
        <v>2014</v>
      </c>
      <c r="H63" s="63">
        <v>873</v>
      </c>
      <c r="I63" s="63">
        <v>14</v>
      </c>
      <c r="J63" s="63">
        <v>8</v>
      </c>
      <c r="K63" s="232">
        <f t="shared" si="10"/>
        <v>21</v>
      </c>
      <c r="L63" s="232">
        <f t="shared" si="11"/>
        <v>11</v>
      </c>
      <c r="M63" s="71">
        <v>19228</v>
      </c>
      <c r="N63" s="71">
        <v>7923</v>
      </c>
      <c r="O63" s="71">
        <v>3844</v>
      </c>
      <c r="P63" s="71">
        <v>772</v>
      </c>
    </row>
    <row r="64" spans="1:16" ht="15" customHeight="1">
      <c r="A64" s="62">
        <v>50</v>
      </c>
      <c r="B64" s="71" t="s">
        <v>26</v>
      </c>
      <c r="C64" s="63">
        <v>209</v>
      </c>
      <c r="D64" s="63">
        <v>130</v>
      </c>
      <c r="E64" s="63">
        <v>209</v>
      </c>
      <c r="F64" s="63">
        <v>130</v>
      </c>
      <c r="G64" s="63">
        <v>209</v>
      </c>
      <c r="H64" s="63">
        <v>130</v>
      </c>
      <c r="I64" s="63">
        <v>0</v>
      </c>
      <c r="J64" s="63">
        <v>0</v>
      </c>
      <c r="K64" s="232">
        <f t="shared" si="10"/>
        <v>0</v>
      </c>
      <c r="L64" s="232">
        <f t="shared" si="11"/>
        <v>0</v>
      </c>
      <c r="M64" s="71">
        <v>5090</v>
      </c>
      <c r="N64" s="71">
        <v>1250</v>
      </c>
      <c r="O64" s="71">
        <v>1236</v>
      </c>
      <c r="P64" s="71">
        <v>201</v>
      </c>
    </row>
    <row r="65" spans="1:16" ht="15" customHeight="1">
      <c r="A65" s="62">
        <v>51</v>
      </c>
      <c r="B65" s="71" t="s">
        <v>27</v>
      </c>
      <c r="C65" s="63">
        <v>60</v>
      </c>
      <c r="D65" s="63">
        <v>26</v>
      </c>
      <c r="E65" s="63">
        <v>42</v>
      </c>
      <c r="F65" s="63">
        <v>17</v>
      </c>
      <c r="G65" s="63">
        <v>35</v>
      </c>
      <c r="H65" s="63">
        <v>13</v>
      </c>
      <c r="I65" s="63">
        <v>0</v>
      </c>
      <c r="J65" s="63">
        <v>0</v>
      </c>
      <c r="K65" s="232">
        <f t="shared" si="10"/>
        <v>18</v>
      </c>
      <c r="L65" s="232">
        <f t="shared" si="11"/>
        <v>9</v>
      </c>
      <c r="M65" s="71">
        <v>940</v>
      </c>
      <c r="N65" s="71">
        <v>520</v>
      </c>
      <c r="O65" s="71">
        <v>0</v>
      </c>
      <c r="P65" s="71">
        <v>0</v>
      </c>
    </row>
    <row r="66" spans="1:20" s="206" customFormat="1" ht="15" customHeight="1">
      <c r="A66" s="62"/>
      <c r="B66" s="110" t="s">
        <v>121</v>
      </c>
      <c r="C66" s="154">
        <f aca="true" t="shared" si="12" ref="C66:P66">SUM(C56:C65)</f>
        <v>6832</v>
      </c>
      <c r="D66" s="154">
        <f t="shared" si="12"/>
        <v>2944</v>
      </c>
      <c r="E66" s="154">
        <f t="shared" si="12"/>
        <v>6660</v>
      </c>
      <c r="F66" s="154">
        <f t="shared" si="12"/>
        <v>2832</v>
      </c>
      <c r="G66" s="154">
        <f t="shared" si="12"/>
        <v>6638</v>
      </c>
      <c r="H66" s="154">
        <f t="shared" si="12"/>
        <v>2743</v>
      </c>
      <c r="I66" s="154">
        <f t="shared" si="12"/>
        <v>53</v>
      </c>
      <c r="J66" s="154">
        <f t="shared" si="12"/>
        <v>30</v>
      </c>
      <c r="K66" s="239">
        <f>SUM(K56:K65)</f>
        <v>119</v>
      </c>
      <c r="L66" s="239">
        <f t="shared" si="12"/>
        <v>82</v>
      </c>
      <c r="M66" s="205">
        <f t="shared" si="12"/>
        <v>90527</v>
      </c>
      <c r="N66" s="205">
        <f t="shared" si="12"/>
        <v>22483</v>
      </c>
      <c r="O66" s="205">
        <f t="shared" si="12"/>
        <v>19337</v>
      </c>
      <c r="P66" s="205">
        <f t="shared" si="12"/>
        <v>3895</v>
      </c>
      <c r="Q66" s="208"/>
      <c r="R66" s="208"/>
      <c r="T66" s="207"/>
    </row>
    <row r="67" spans="1:16" ht="15" customHeight="1">
      <c r="A67" s="62"/>
      <c r="B67" t="s">
        <v>33</v>
      </c>
      <c r="C67" s="63"/>
      <c r="D67" s="63"/>
      <c r="E67" s="63"/>
      <c r="F67" s="63"/>
      <c r="G67" s="63"/>
      <c r="H67" s="63"/>
      <c r="I67" s="63"/>
      <c r="J67" s="63"/>
      <c r="K67" s="232"/>
      <c r="L67" s="232"/>
      <c r="M67" s="71"/>
      <c r="N67" s="71"/>
      <c r="O67" s="71"/>
      <c r="P67" s="71"/>
    </row>
    <row r="68" spans="1:22" ht="15" customHeight="1">
      <c r="A68" s="62">
        <v>52</v>
      </c>
      <c r="B68" s="63" t="s">
        <v>31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232">
        <f>C68-E68-I68</f>
        <v>0</v>
      </c>
      <c r="L68" s="232">
        <f>D68-F68-J68</f>
        <v>0</v>
      </c>
      <c r="M68" s="71">
        <v>0</v>
      </c>
      <c r="N68" s="71">
        <v>0</v>
      </c>
      <c r="O68" s="71">
        <v>0</v>
      </c>
      <c r="P68" s="71">
        <v>0</v>
      </c>
      <c r="S68" s="6"/>
      <c r="U68" s="6"/>
      <c r="V68" s="7"/>
    </row>
    <row r="69" spans="1:22" ht="15" customHeight="1">
      <c r="A69" s="62">
        <v>53</v>
      </c>
      <c r="B69" s="63" t="s">
        <v>129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232">
        <f>C69-E69-I69</f>
        <v>0</v>
      </c>
      <c r="L69" s="232">
        <f>D69-F69-J69</f>
        <v>0</v>
      </c>
      <c r="M69" s="71">
        <v>74635</v>
      </c>
      <c r="N69" s="71">
        <v>12453</v>
      </c>
      <c r="O69" s="71">
        <v>0</v>
      </c>
      <c r="P69" s="71">
        <v>0</v>
      </c>
      <c r="S69" s="6"/>
      <c r="U69" s="6"/>
      <c r="V69" s="7"/>
    </row>
    <row r="70" spans="1:20" s="206" customFormat="1" ht="15" customHeight="1">
      <c r="A70" s="204"/>
      <c r="B70" s="110" t="s">
        <v>121</v>
      </c>
      <c r="C70" s="154">
        <f aca="true" t="shared" si="13" ref="C70:L70">SUM(C68:C69)</f>
        <v>0</v>
      </c>
      <c r="D70" s="154">
        <f t="shared" si="13"/>
        <v>0</v>
      </c>
      <c r="E70" s="154">
        <f t="shared" si="13"/>
        <v>0</v>
      </c>
      <c r="F70" s="154">
        <f t="shared" si="13"/>
        <v>0</v>
      </c>
      <c r="G70" s="154">
        <f t="shared" si="13"/>
        <v>0</v>
      </c>
      <c r="H70" s="154">
        <f t="shared" si="13"/>
        <v>0</v>
      </c>
      <c r="I70" s="154">
        <f t="shared" si="13"/>
        <v>0</v>
      </c>
      <c r="J70" s="154">
        <f t="shared" si="13"/>
        <v>0</v>
      </c>
      <c r="K70" s="239">
        <f t="shared" si="13"/>
        <v>0</v>
      </c>
      <c r="L70" s="239">
        <f t="shared" si="13"/>
        <v>0</v>
      </c>
      <c r="M70" s="205">
        <f>SUM(M68:M69)</f>
        <v>74635</v>
      </c>
      <c r="N70" s="205">
        <f>SUM(N68:N69)</f>
        <v>12453</v>
      </c>
      <c r="O70" s="205">
        <f>SUM(O68:O69)</f>
        <v>0</v>
      </c>
      <c r="P70" s="205">
        <f>SUM(P68:P69)</f>
        <v>0</v>
      </c>
      <c r="Q70" s="208"/>
      <c r="R70" s="208"/>
      <c r="T70" s="207"/>
    </row>
    <row r="71" spans="1:20" s="206" customFormat="1" ht="15" customHeight="1">
      <c r="A71" s="204"/>
      <c r="B71" s="110" t="s">
        <v>32</v>
      </c>
      <c r="C71" s="154">
        <f aca="true" t="shared" si="14" ref="C71:P71">+C50+C66+C70</f>
        <v>16484</v>
      </c>
      <c r="D71" s="154">
        <f t="shared" si="14"/>
        <v>9245</v>
      </c>
      <c r="E71" s="154">
        <f t="shared" si="14"/>
        <v>14967</v>
      </c>
      <c r="F71" s="154">
        <f t="shared" si="14"/>
        <v>8045</v>
      </c>
      <c r="G71" s="154">
        <f t="shared" si="14"/>
        <v>14308</v>
      </c>
      <c r="H71" s="154">
        <f t="shared" si="14"/>
        <v>6903</v>
      </c>
      <c r="I71" s="154">
        <f t="shared" si="14"/>
        <v>412</v>
      </c>
      <c r="J71" s="154">
        <f t="shared" si="14"/>
        <v>315</v>
      </c>
      <c r="K71" s="239">
        <f t="shared" si="14"/>
        <v>1105</v>
      </c>
      <c r="L71" s="239">
        <f t="shared" si="14"/>
        <v>885</v>
      </c>
      <c r="M71" s="205">
        <f t="shared" si="14"/>
        <v>390337</v>
      </c>
      <c r="N71" s="205">
        <f t="shared" si="14"/>
        <v>153824</v>
      </c>
      <c r="O71" s="205">
        <f t="shared" si="14"/>
        <v>72707</v>
      </c>
      <c r="P71" s="205">
        <f t="shared" si="14"/>
        <v>26412</v>
      </c>
      <c r="Q71" s="208"/>
      <c r="R71" s="208"/>
      <c r="T71" s="207"/>
    </row>
    <row r="73" ht="12.75">
      <c r="B73" t="s">
        <v>33</v>
      </c>
    </row>
    <row r="75" ht="12.75">
      <c r="E75" s="6">
        <v>15</v>
      </c>
    </row>
    <row r="77" ht="12.75">
      <c r="O77" s="25" t="s">
        <v>33</v>
      </c>
    </row>
  </sheetData>
  <mergeCells count="14">
    <mergeCell ref="E54:F54"/>
    <mergeCell ref="G54:H54"/>
    <mergeCell ref="I54:J54"/>
    <mergeCell ref="K54:L54"/>
    <mergeCell ref="C4:D4"/>
    <mergeCell ref="C54:D54"/>
    <mergeCell ref="E4:F4"/>
    <mergeCell ref="O4:P4"/>
    <mergeCell ref="G4:H4"/>
    <mergeCell ref="I4:J4"/>
    <mergeCell ref="K4:L4"/>
    <mergeCell ref="M4:N4"/>
    <mergeCell ref="M54:N54"/>
    <mergeCell ref="O54:P54"/>
  </mergeCells>
  <printOptions gridLines="1" horizontalCentered="1"/>
  <pageMargins left="0.75" right="0.75" top="0.59" bottom="0.65" header="0.5" footer="0.5"/>
  <pageSetup blackAndWhite="1" horizontalDpi="300" verticalDpi="300" orientation="landscape" paperSize="9" scale="78" r:id="rId2"/>
  <rowBreaks count="1" manualBreakCount="1">
    <brk id="50" max="1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74"/>
  <sheetViews>
    <sheetView workbookViewId="0" topLeftCell="H1">
      <selection activeCell="M20" sqref="M20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9.7109375" style="6" customWidth="1"/>
    <col min="4" max="4" width="10.7109375" style="6" customWidth="1"/>
    <col min="5" max="5" width="9.7109375" style="6" customWidth="1"/>
    <col min="6" max="6" width="10.7109375" style="6" customWidth="1"/>
    <col min="7" max="7" width="9.7109375" style="6" customWidth="1"/>
    <col min="8" max="8" width="10.7109375" style="6" customWidth="1"/>
    <col min="9" max="9" width="10.421875" style="6" customWidth="1"/>
    <col min="10" max="10" width="10.7109375" style="6" customWidth="1"/>
    <col min="11" max="11" width="9.7109375" style="125" customWidth="1"/>
    <col min="12" max="12" width="10.7109375" style="125" customWidth="1"/>
    <col min="13" max="13" width="9.7109375" style="6" customWidth="1"/>
    <col min="14" max="14" width="10.7109375" style="6" customWidth="1"/>
    <col min="15" max="15" width="9.7109375" style="6" customWidth="1"/>
    <col min="16" max="16" width="10.7109375" style="6" customWidth="1"/>
    <col min="17" max="17" width="5.57421875" style="6" hidden="1" customWidth="1"/>
    <col min="18" max="18" width="5.57421875" style="6" customWidth="1"/>
    <col min="19" max="19" width="9.57421875" style="0" customWidth="1"/>
    <col min="20" max="20" width="9.140625" style="7" customWidth="1"/>
    <col min="22" max="22" width="11.57421875" style="0" customWidth="1"/>
  </cols>
  <sheetData>
    <row r="1" spans="1:21" ht="15">
      <c r="A1" s="12"/>
      <c r="B1" s="1"/>
      <c r="C1" s="3"/>
      <c r="D1" s="3"/>
      <c r="E1" s="3"/>
      <c r="F1" s="3"/>
      <c r="G1" s="3"/>
      <c r="H1" s="3"/>
      <c r="I1" s="3"/>
      <c r="J1" s="3"/>
      <c r="K1" s="329"/>
      <c r="L1" s="329"/>
      <c r="M1" s="3"/>
      <c r="N1" s="3"/>
      <c r="O1" s="3"/>
      <c r="P1" s="3"/>
      <c r="Q1" s="3"/>
      <c r="R1" s="3"/>
      <c r="S1" s="1"/>
      <c r="T1" s="10"/>
      <c r="U1" s="1"/>
    </row>
    <row r="2" spans="1:16" ht="15">
      <c r="A2" s="2"/>
      <c r="B2" s="12"/>
      <c r="C2" s="17"/>
      <c r="O2" s="3"/>
      <c r="P2" s="3"/>
    </row>
    <row r="3" spans="16:22" ht="15">
      <c r="P3" s="3"/>
      <c r="Q3" s="9"/>
      <c r="R3" s="9"/>
      <c r="T3" s="9"/>
      <c r="U3" s="2"/>
      <c r="V3" s="2"/>
    </row>
    <row r="4" spans="1:22" ht="12.75">
      <c r="A4" s="29" t="s">
        <v>4</v>
      </c>
      <c r="B4" s="29" t="s">
        <v>5</v>
      </c>
      <c r="C4" s="771" t="s">
        <v>150</v>
      </c>
      <c r="D4" s="772"/>
      <c r="E4" s="771" t="s">
        <v>149</v>
      </c>
      <c r="F4" s="772"/>
      <c r="G4" s="771" t="s">
        <v>151</v>
      </c>
      <c r="H4" s="772"/>
      <c r="I4" s="773" t="s">
        <v>152</v>
      </c>
      <c r="J4" s="774"/>
      <c r="K4" s="693" t="s">
        <v>153</v>
      </c>
      <c r="L4" s="694"/>
      <c r="M4" s="771" t="s">
        <v>92</v>
      </c>
      <c r="N4" s="772"/>
      <c r="O4" s="771" t="s">
        <v>154</v>
      </c>
      <c r="P4" s="772"/>
      <c r="Q4" s="15"/>
      <c r="R4" s="15"/>
      <c r="S4" s="14"/>
      <c r="T4" s="9"/>
      <c r="U4" s="14"/>
      <c r="V4" s="14"/>
    </row>
    <row r="5" spans="1:22" ht="12.75">
      <c r="A5" s="92"/>
      <c r="B5" s="92"/>
      <c r="C5" s="103" t="s">
        <v>54</v>
      </c>
      <c r="D5" s="103" t="s">
        <v>61</v>
      </c>
      <c r="E5" s="103" t="s">
        <v>54</v>
      </c>
      <c r="F5" s="103" t="s">
        <v>61</v>
      </c>
      <c r="G5" s="103" t="s">
        <v>54</v>
      </c>
      <c r="H5" s="103" t="s">
        <v>61</v>
      </c>
      <c r="I5" s="103" t="s">
        <v>54</v>
      </c>
      <c r="J5" s="103" t="s">
        <v>61</v>
      </c>
      <c r="K5" s="339" t="s">
        <v>54</v>
      </c>
      <c r="L5" s="339" t="s">
        <v>61</v>
      </c>
      <c r="M5" s="103" t="s">
        <v>54</v>
      </c>
      <c r="N5" s="103" t="s">
        <v>61</v>
      </c>
      <c r="O5" s="103" t="s">
        <v>54</v>
      </c>
      <c r="P5" s="103" t="s">
        <v>61</v>
      </c>
      <c r="Q5" s="16"/>
      <c r="R5" s="16"/>
      <c r="S5" s="13"/>
      <c r="T5" s="9"/>
      <c r="U5" s="2"/>
      <c r="V5" s="2"/>
    </row>
    <row r="6" spans="1:22" s="129" customFormat="1" ht="12.75">
      <c r="A6" s="66">
        <v>1</v>
      </c>
      <c r="B6" s="71" t="s">
        <v>7</v>
      </c>
      <c r="C6" s="71">
        <v>527</v>
      </c>
      <c r="D6" s="71">
        <v>311</v>
      </c>
      <c r="E6" s="71">
        <v>438</v>
      </c>
      <c r="F6" s="71">
        <v>286</v>
      </c>
      <c r="G6" s="71">
        <v>399</v>
      </c>
      <c r="H6" s="71">
        <v>257</v>
      </c>
      <c r="I6" s="71">
        <v>53</v>
      </c>
      <c r="J6" s="71">
        <v>17</v>
      </c>
      <c r="K6" s="232">
        <f aca="true" t="shared" si="0" ref="K6:L27">C6-E6-I6</f>
        <v>36</v>
      </c>
      <c r="L6" s="232">
        <f t="shared" si="0"/>
        <v>8</v>
      </c>
      <c r="M6" s="71">
        <v>8126</v>
      </c>
      <c r="N6" s="71">
        <v>3707</v>
      </c>
      <c r="O6" s="71">
        <v>1208</v>
      </c>
      <c r="P6" s="71">
        <v>467</v>
      </c>
      <c r="Q6" s="22">
        <v>0</v>
      </c>
      <c r="R6" s="22"/>
      <c r="S6" s="130"/>
      <c r="T6" s="23"/>
      <c r="U6" s="131"/>
      <c r="V6" s="131"/>
    </row>
    <row r="7" spans="1:21" s="129" customFormat="1" ht="12.75">
      <c r="A7" s="66">
        <v>2</v>
      </c>
      <c r="B7" s="71" t="s">
        <v>8</v>
      </c>
      <c r="C7" s="71">
        <v>30</v>
      </c>
      <c r="D7" s="71">
        <v>13</v>
      </c>
      <c r="E7" s="71">
        <v>5</v>
      </c>
      <c r="F7" s="71">
        <v>1</v>
      </c>
      <c r="G7" s="71">
        <v>0</v>
      </c>
      <c r="H7" s="71">
        <v>0</v>
      </c>
      <c r="I7" s="71">
        <v>8</v>
      </c>
      <c r="J7" s="71">
        <v>4</v>
      </c>
      <c r="K7" s="232">
        <f t="shared" si="0"/>
        <v>17</v>
      </c>
      <c r="L7" s="232">
        <f t="shared" si="0"/>
        <v>8</v>
      </c>
      <c r="M7" s="71">
        <v>84</v>
      </c>
      <c r="N7" s="71">
        <v>56</v>
      </c>
      <c r="O7" s="71">
        <v>22</v>
      </c>
      <c r="P7" s="71">
        <v>8</v>
      </c>
      <c r="Q7" s="22">
        <v>0</v>
      </c>
      <c r="R7" s="22"/>
      <c r="S7" s="132"/>
      <c r="T7" s="133"/>
      <c r="U7" s="134"/>
    </row>
    <row r="8" spans="1:22" s="129" customFormat="1" ht="12.75">
      <c r="A8" s="66">
        <v>3</v>
      </c>
      <c r="B8" s="71" t="s">
        <v>9</v>
      </c>
      <c r="C8" s="71">
        <v>912</v>
      </c>
      <c r="D8" s="71">
        <v>201</v>
      </c>
      <c r="E8" s="71">
        <v>868</v>
      </c>
      <c r="F8" s="71">
        <v>189</v>
      </c>
      <c r="G8" s="71">
        <v>868</v>
      </c>
      <c r="H8" s="71">
        <v>101</v>
      </c>
      <c r="I8" s="71">
        <v>15</v>
      </c>
      <c r="J8" s="71">
        <v>4</v>
      </c>
      <c r="K8" s="232">
        <f t="shared" si="0"/>
        <v>29</v>
      </c>
      <c r="L8" s="232">
        <f t="shared" si="0"/>
        <v>8</v>
      </c>
      <c r="M8" s="71">
        <v>12099</v>
      </c>
      <c r="N8" s="71">
        <v>4120</v>
      </c>
      <c r="O8" s="71">
        <v>3735</v>
      </c>
      <c r="P8" s="71">
        <v>472</v>
      </c>
      <c r="Q8" s="22">
        <v>0</v>
      </c>
      <c r="R8" s="22"/>
      <c r="S8" s="22"/>
      <c r="T8" s="22"/>
      <c r="V8" s="22"/>
    </row>
    <row r="9" spans="1:22" ht="12.75">
      <c r="A9" s="62">
        <v>4</v>
      </c>
      <c r="B9" s="63" t="s">
        <v>10</v>
      </c>
      <c r="C9" s="63">
        <v>1577</v>
      </c>
      <c r="D9" s="63">
        <v>1244</v>
      </c>
      <c r="E9" s="63">
        <v>1559</v>
      </c>
      <c r="F9" s="63">
        <v>1207</v>
      </c>
      <c r="G9" s="63">
        <v>1559</v>
      </c>
      <c r="H9" s="63">
        <v>1129</v>
      </c>
      <c r="I9" s="63">
        <v>0</v>
      </c>
      <c r="J9" s="63">
        <v>0</v>
      </c>
      <c r="K9" s="232">
        <f t="shared" si="0"/>
        <v>18</v>
      </c>
      <c r="L9" s="232">
        <f t="shared" si="0"/>
        <v>37</v>
      </c>
      <c r="M9" s="63">
        <v>17548</v>
      </c>
      <c r="N9" s="63">
        <v>4920</v>
      </c>
      <c r="O9" s="63">
        <v>2537</v>
      </c>
      <c r="P9" s="63">
        <v>1554</v>
      </c>
      <c r="Q9" s="7">
        <v>0</v>
      </c>
      <c r="R9" s="7"/>
      <c r="S9" s="7"/>
      <c r="V9" s="7"/>
    </row>
    <row r="10" spans="1:22" ht="12.75">
      <c r="A10" s="62">
        <v>5</v>
      </c>
      <c r="B10" s="63" t="s">
        <v>11</v>
      </c>
      <c r="C10" s="63">
        <v>772</v>
      </c>
      <c r="D10" s="63">
        <v>508</v>
      </c>
      <c r="E10" s="63">
        <v>730</v>
      </c>
      <c r="F10" s="63">
        <v>487</v>
      </c>
      <c r="G10" s="63">
        <v>718</v>
      </c>
      <c r="H10" s="63">
        <v>483</v>
      </c>
      <c r="I10" s="63">
        <v>15</v>
      </c>
      <c r="J10" s="63">
        <v>6</v>
      </c>
      <c r="K10" s="232">
        <f t="shared" si="0"/>
        <v>27</v>
      </c>
      <c r="L10" s="232">
        <f t="shared" si="0"/>
        <v>15</v>
      </c>
      <c r="M10" s="63">
        <v>6956</v>
      </c>
      <c r="N10" s="63">
        <v>2698</v>
      </c>
      <c r="O10" s="63">
        <v>2433</v>
      </c>
      <c r="P10" s="63">
        <v>940</v>
      </c>
      <c r="Q10" s="7">
        <v>0</v>
      </c>
      <c r="R10" s="7"/>
      <c r="S10" s="7"/>
      <c r="V10" s="7"/>
    </row>
    <row r="11" spans="1:22" ht="12.75">
      <c r="A11" s="62">
        <v>6</v>
      </c>
      <c r="B11" s="63" t="s">
        <v>12</v>
      </c>
      <c r="C11" s="63">
        <v>45</v>
      </c>
      <c r="D11" s="63">
        <v>62</v>
      </c>
      <c r="E11" s="63">
        <v>45</v>
      </c>
      <c r="F11" s="63">
        <v>62</v>
      </c>
      <c r="G11" s="63">
        <v>45</v>
      </c>
      <c r="H11" s="63">
        <v>48</v>
      </c>
      <c r="I11" s="63">
        <v>0</v>
      </c>
      <c r="J11" s="63">
        <v>0</v>
      </c>
      <c r="K11" s="232">
        <f t="shared" si="0"/>
        <v>0</v>
      </c>
      <c r="L11" s="232">
        <f t="shared" si="0"/>
        <v>0</v>
      </c>
      <c r="M11" s="63">
        <v>1446</v>
      </c>
      <c r="N11" s="63">
        <v>670</v>
      </c>
      <c r="O11" s="63">
        <v>845</v>
      </c>
      <c r="P11" s="63">
        <v>271</v>
      </c>
      <c r="Q11" s="7"/>
      <c r="R11" s="7"/>
      <c r="S11" s="7"/>
      <c r="V11" s="7"/>
    </row>
    <row r="12" spans="1:22" ht="12.75">
      <c r="A12" s="62">
        <v>7</v>
      </c>
      <c r="B12" s="63" t="s">
        <v>13</v>
      </c>
      <c r="C12" s="63">
        <v>731</v>
      </c>
      <c r="D12" s="63">
        <v>292</v>
      </c>
      <c r="E12" s="63">
        <v>656</v>
      </c>
      <c r="F12" s="63">
        <v>250</v>
      </c>
      <c r="G12" s="63">
        <v>640</v>
      </c>
      <c r="H12" s="63">
        <v>217</v>
      </c>
      <c r="I12" s="63">
        <v>46</v>
      </c>
      <c r="J12" s="63">
        <v>18</v>
      </c>
      <c r="K12" s="232">
        <f t="shared" si="0"/>
        <v>29</v>
      </c>
      <c r="L12" s="232">
        <f t="shared" si="0"/>
        <v>24</v>
      </c>
      <c r="M12" s="63">
        <v>15848</v>
      </c>
      <c r="N12" s="63">
        <v>5143</v>
      </c>
      <c r="O12" s="63">
        <v>4972</v>
      </c>
      <c r="P12" s="63">
        <v>1603</v>
      </c>
      <c r="Q12" s="7">
        <v>0</v>
      </c>
      <c r="R12" s="7"/>
      <c r="S12" s="7"/>
      <c r="V12" s="7"/>
    </row>
    <row r="13" spans="1:22" ht="12.75">
      <c r="A13" s="62">
        <v>8</v>
      </c>
      <c r="B13" s="63" t="s">
        <v>159</v>
      </c>
      <c r="C13" s="63">
        <v>6</v>
      </c>
      <c r="D13" s="63">
        <v>7</v>
      </c>
      <c r="E13" s="63">
        <v>6</v>
      </c>
      <c r="F13" s="63">
        <v>7</v>
      </c>
      <c r="G13" s="63">
        <v>6</v>
      </c>
      <c r="H13" s="63">
        <v>7</v>
      </c>
      <c r="I13" s="63">
        <v>0</v>
      </c>
      <c r="J13" s="63">
        <v>0</v>
      </c>
      <c r="K13" s="232">
        <f t="shared" si="0"/>
        <v>0</v>
      </c>
      <c r="L13" s="232">
        <f t="shared" si="0"/>
        <v>0</v>
      </c>
      <c r="M13" s="63">
        <v>6</v>
      </c>
      <c r="N13" s="63">
        <v>7</v>
      </c>
      <c r="O13" s="63">
        <v>0</v>
      </c>
      <c r="P13" s="63">
        <v>0</v>
      </c>
      <c r="Q13" s="7"/>
      <c r="R13" s="7"/>
      <c r="S13" s="7"/>
      <c r="V13" s="7"/>
    </row>
    <row r="14" spans="1:22" ht="12.75">
      <c r="A14" s="62">
        <v>9</v>
      </c>
      <c r="B14" s="63" t="s">
        <v>14</v>
      </c>
      <c r="C14" s="63">
        <v>54</v>
      </c>
      <c r="D14" s="63">
        <v>83</v>
      </c>
      <c r="E14" s="63">
        <v>52</v>
      </c>
      <c r="F14" s="63">
        <v>82</v>
      </c>
      <c r="G14" s="63">
        <v>52</v>
      </c>
      <c r="H14" s="63">
        <v>81</v>
      </c>
      <c r="I14" s="63">
        <v>2</v>
      </c>
      <c r="J14" s="63">
        <v>1</v>
      </c>
      <c r="K14" s="232">
        <f t="shared" si="0"/>
        <v>0</v>
      </c>
      <c r="L14" s="232">
        <f t="shared" si="0"/>
        <v>0</v>
      </c>
      <c r="M14" s="63">
        <v>771</v>
      </c>
      <c r="N14" s="63">
        <v>530</v>
      </c>
      <c r="O14" s="63">
        <v>310</v>
      </c>
      <c r="P14" s="63">
        <v>145</v>
      </c>
      <c r="Q14" s="7"/>
      <c r="R14" s="7"/>
      <c r="S14" s="7"/>
      <c r="V14" s="7"/>
    </row>
    <row r="15" spans="1:22" ht="12.75">
      <c r="A15" s="62">
        <v>10</v>
      </c>
      <c r="B15" s="63" t="s">
        <v>15</v>
      </c>
      <c r="C15" s="63">
        <v>8</v>
      </c>
      <c r="D15" s="63">
        <v>12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232">
        <f t="shared" si="0"/>
        <v>8</v>
      </c>
      <c r="L15" s="232">
        <f t="shared" si="0"/>
        <v>12</v>
      </c>
      <c r="M15" s="63">
        <v>14</v>
      </c>
      <c r="N15" s="63">
        <v>15</v>
      </c>
      <c r="O15" s="63">
        <v>0</v>
      </c>
      <c r="P15" s="63">
        <v>0</v>
      </c>
      <c r="Q15" s="7"/>
      <c r="R15" s="7"/>
      <c r="S15" s="7"/>
      <c r="V15" s="7"/>
    </row>
    <row r="16" spans="1:22" ht="12.75">
      <c r="A16" s="62">
        <v>11</v>
      </c>
      <c r="B16" s="63" t="s">
        <v>16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232">
        <f t="shared" si="0"/>
        <v>0</v>
      </c>
      <c r="L16" s="232">
        <f t="shared" si="0"/>
        <v>0</v>
      </c>
      <c r="M16" s="63">
        <v>0</v>
      </c>
      <c r="N16" s="63">
        <v>0</v>
      </c>
      <c r="O16" s="63">
        <v>0</v>
      </c>
      <c r="P16" s="63">
        <v>0</v>
      </c>
      <c r="Q16" s="7">
        <v>0</v>
      </c>
      <c r="R16" s="7"/>
      <c r="S16" s="7"/>
      <c r="V16" s="7"/>
    </row>
    <row r="17" spans="1:22" ht="12.75">
      <c r="A17" s="62">
        <v>12</v>
      </c>
      <c r="B17" s="63" t="s">
        <v>17</v>
      </c>
      <c r="C17" s="63">
        <v>165</v>
      </c>
      <c r="D17" s="63">
        <v>89</v>
      </c>
      <c r="E17" s="63">
        <v>165</v>
      </c>
      <c r="F17" s="63">
        <v>89</v>
      </c>
      <c r="G17" s="63">
        <v>165</v>
      </c>
      <c r="H17" s="63">
        <v>42</v>
      </c>
      <c r="I17" s="63">
        <v>0</v>
      </c>
      <c r="J17" s="63">
        <v>0</v>
      </c>
      <c r="K17" s="232">
        <f t="shared" si="0"/>
        <v>0</v>
      </c>
      <c r="L17" s="232">
        <f t="shared" si="0"/>
        <v>0</v>
      </c>
      <c r="M17" s="63">
        <v>870</v>
      </c>
      <c r="N17" s="63">
        <v>796</v>
      </c>
      <c r="O17" s="63">
        <v>416</v>
      </c>
      <c r="P17" s="63">
        <v>128</v>
      </c>
      <c r="Q17" s="7">
        <v>0</v>
      </c>
      <c r="R17" s="7"/>
      <c r="S17" s="7"/>
      <c r="V17" s="7"/>
    </row>
    <row r="18" spans="1:22" ht="12.75">
      <c r="A18" s="62">
        <v>13</v>
      </c>
      <c r="B18" s="63" t="s">
        <v>161</v>
      </c>
      <c r="C18" s="63">
        <v>21</v>
      </c>
      <c r="D18" s="63">
        <v>20</v>
      </c>
      <c r="E18" s="63">
        <v>5</v>
      </c>
      <c r="F18" s="63">
        <v>4</v>
      </c>
      <c r="G18" s="63">
        <v>2</v>
      </c>
      <c r="H18" s="63">
        <v>2</v>
      </c>
      <c r="I18" s="63">
        <v>1</v>
      </c>
      <c r="J18" s="63">
        <v>1</v>
      </c>
      <c r="K18" s="232">
        <f t="shared" si="0"/>
        <v>15</v>
      </c>
      <c r="L18" s="232">
        <f t="shared" si="0"/>
        <v>15</v>
      </c>
      <c r="M18" s="63">
        <v>224</v>
      </c>
      <c r="N18" s="63">
        <v>181</v>
      </c>
      <c r="O18" s="63">
        <v>0</v>
      </c>
      <c r="P18" s="63">
        <v>0</v>
      </c>
      <c r="Q18" s="7">
        <v>0</v>
      </c>
      <c r="R18" s="7"/>
      <c r="S18" s="7"/>
      <c r="V18" s="7"/>
    </row>
    <row r="19" spans="1:22" ht="12.75">
      <c r="A19" s="62">
        <v>14</v>
      </c>
      <c r="B19" s="63" t="s">
        <v>76</v>
      </c>
      <c r="C19" s="63">
        <v>180</v>
      </c>
      <c r="D19" s="63">
        <v>39</v>
      </c>
      <c r="E19" s="63">
        <v>167</v>
      </c>
      <c r="F19" s="63">
        <v>31</v>
      </c>
      <c r="G19" s="63">
        <v>161</v>
      </c>
      <c r="H19" s="63">
        <v>27</v>
      </c>
      <c r="I19" s="63">
        <v>5</v>
      </c>
      <c r="J19" s="63">
        <v>3</v>
      </c>
      <c r="K19" s="232">
        <f t="shared" si="0"/>
        <v>8</v>
      </c>
      <c r="L19" s="232">
        <f t="shared" si="0"/>
        <v>5</v>
      </c>
      <c r="M19" s="63">
        <v>9075</v>
      </c>
      <c r="N19" s="63">
        <v>7749</v>
      </c>
      <c r="O19" s="63">
        <v>0</v>
      </c>
      <c r="P19" s="63">
        <v>0</v>
      </c>
      <c r="Q19" s="7"/>
      <c r="R19" s="7"/>
      <c r="S19" s="7"/>
      <c r="V19" s="7"/>
    </row>
    <row r="20" spans="1:22" ht="12.75">
      <c r="A20" s="62">
        <v>15</v>
      </c>
      <c r="B20" s="63" t="s">
        <v>103</v>
      </c>
      <c r="C20" s="63">
        <v>172</v>
      </c>
      <c r="D20" s="63">
        <v>152</v>
      </c>
      <c r="E20" s="63">
        <v>172</v>
      </c>
      <c r="F20" s="63">
        <v>152</v>
      </c>
      <c r="G20" s="63">
        <v>172</v>
      </c>
      <c r="H20" s="63">
        <v>152</v>
      </c>
      <c r="I20" s="63">
        <v>0</v>
      </c>
      <c r="J20" s="63">
        <v>0</v>
      </c>
      <c r="K20" s="232">
        <f t="shared" si="0"/>
        <v>0</v>
      </c>
      <c r="L20" s="232">
        <f t="shared" si="0"/>
        <v>0</v>
      </c>
      <c r="M20" s="63">
        <v>984</v>
      </c>
      <c r="N20" s="63">
        <v>734</v>
      </c>
      <c r="O20" s="63">
        <v>436</v>
      </c>
      <c r="P20" s="63">
        <v>372</v>
      </c>
      <c r="Q20" s="7">
        <v>0</v>
      </c>
      <c r="R20" s="7"/>
      <c r="S20" s="7"/>
      <c r="V20" s="7"/>
    </row>
    <row r="21" spans="1:22" ht="12.75">
      <c r="A21" s="62">
        <v>16</v>
      </c>
      <c r="B21" s="63" t="s">
        <v>20</v>
      </c>
      <c r="C21" s="63">
        <v>80</v>
      </c>
      <c r="D21" s="63">
        <v>85</v>
      </c>
      <c r="E21" s="63">
        <v>67</v>
      </c>
      <c r="F21" s="63">
        <v>65</v>
      </c>
      <c r="G21" s="63">
        <v>67</v>
      </c>
      <c r="H21" s="63">
        <v>65</v>
      </c>
      <c r="I21" s="63">
        <v>13</v>
      </c>
      <c r="J21" s="63">
        <v>20</v>
      </c>
      <c r="K21" s="232">
        <f t="shared" si="0"/>
        <v>0</v>
      </c>
      <c r="L21" s="232">
        <f t="shared" si="0"/>
        <v>0</v>
      </c>
      <c r="M21" s="63">
        <v>4035</v>
      </c>
      <c r="N21" s="63">
        <v>3702</v>
      </c>
      <c r="O21" s="63">
        <v>1110</v>
      </c>
      <c r="P21" s="63">
        <v>2410</v>
      </c>
      <c r="Q21" s="7"/>
      <c r="R21" s="7"/>
      <c r="S21" s="7"/>
      <c r="V21" s="7"/>
    </row>
    <row r="22" spans="1:22" ht="12.75">
      <c r="A22" s="62">
        <v>17</v>
      </c>
      <c r="B22" s="63" t="s">
        <v>21</v>
      </c>
      <c r="C22" s="63">
        <v>60</v>
      </c>
      <c r="D22" s="63">
        <v>26</v>
      </c>
      <c r="E22" s="63">
        <v>58</v>
      </c>
      <c r="F22" s="63">
        <v>25</v>
      </c>
      <c r="G22" s="63">
        <v>21</v>
      </c>
      <c r="H22" s="63">
        <v>10</v>
      </c>
      <c r="I22" s="63">
        <v>2</v>
      </c>
      <c r="J22" s="63">
        <v>1</v>
      </c>
      <c r="K22" s="232">
        <f t="shared" si="0"/>
        <v>0</v>
      </c>
      <c r="L22" s="232">
        <f t="shared" si="0"/>
        <v>0</v>
      </c>
      <c r="M22" s="63">
        <v>9082</v>
      </c>
      <c r="N22" s="63">
        <v>4364</v>
      </c>
      <c r="O22" s="63">
        <v>3344</v>
      </c>
      <c r="P22" s="63">
        <v>872</v>
      </c>
      <c r="Q22" s="7"/>
      <c r="R22" s="7"/>
      <c r="S22" s="7"/>
      <c r="V22" s="7"/>
    </row>
    <row r="23" spans="1:22" ht="12.75">
      <c r="A23" s="62">
        <v>18</v>
      </c>
      <c r="B23" s="63" t="s">
        <v>19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232">
        <f t="shared" si="0"/>
        <v>0</v>
      </c>
      <c r="L23" s="232">
        <f t="shared" si="0"/>
        <v>0</v>
      </c>
      <c r="M23" s="63">
        <v>0</v>
      </c>
      <c r="N23" s="63">
        <v>0</v>
      </c>
      <c r="O23" s="63">
        <v>0</v>
      </c>
      <c r="P23" s="63">
        <v>0</v>
      </c>
      <c r="Q23" s="7"/>
      <c r="R23" s="7"/>
      <c r="S23" s="7"/>
      <c r="V23" s="7"/>
    </row>
    <row r="24" spans="1:22" ht="12.75">
      <c r="A24" s="62">
        <v>19</v>
      </c>
      <c r="B24" s="63" t="s">
        <v>123</v>
      </c>
      <c r="C24" s="63">
        <v>12</v>
      </c>
      <c r="D24" s="63">
        <v>23</v>
      </c>
      <c r="E24" s="63">
        <v>9</v>
      </c>
      <c r="F24" s="63">
        <v>16</v>
      </c>
      <c r="G24" s="63">
        <v>9</v>
      </c>
      <c r="H24" s="63">
        <v>16</v>
      </c>
      <c r="I24" s="63">
        <v>3</v>
      </c>
      <c r="J24" s="63">
        <v>7</v>
      </c>
      <c r="K24" s="232">
        <f t="shared" si="0"/>
        <v>0</v>
      </c>
      <c r="L24" s="232">
        <f t="shared" si="0"/>
        <v>0</v>
      </c>
      <c r="M24" s="63">
        <v>47</v>
      </c>
      <c r="N24" s="63">
        <v>18</v>
      </c>
      <c r="O24" s="63">
        <v>7</v>
      </c>
      <c r="P24" s="63">
        <v>1</v>
      </c>
      <c r="Q24" s="7">
        <v>0</v>
      </c>
      <c r="R24" s="7"/>
      <c r="S24" s="7"/>
      <c r="V24" s="7"/>
    </row>
    <row r="25" spans="1:22" s="206" customFormat="1" ht="14.25">
      <c r="A25" s="204"/>
      <c r="B25" s="154" t="s">
        <v>221</v>
      </c>
      <c r="C25" s="154">
        <f aca="true" t="shared" si="1" ref="C25:P25">SUM(C6:C24)</f>
        <v>5352</v>
      </c>
      <c r="D25" s="154">
        <f t="shared" si="1"/>
        <v>3167</v>
      </c>
      <c r="E25" s="154">
        <f t="shared" si="1"/>
        <v>5002</v>
      </c>
      <c r="F25" s="154">
        <f t="shared" si="1"/>
        <v>2953</v>
      </c>
      <c r="G25" s="154">
        <f t="shared" si="1"/>
        <v>4884</v>
      </c>
      <c r="H25" s="154">
        <f t="shared" si="1"/>
        <v>2637</v>
      </c>
      <c r="I25" s="154">
        <f t="shared" si="1"/>
        <v>163</v>
      </c>
      <c r="J25" s="154">
        <f t="shared" si="1"/>
        <v>82</v>
      </c>
      <c r="K25" s="239">
        <f aca="true" t="shared" si="2" ref="K25:K46">C25-E25-I25</f>
        <v>187</v>
      </c>
      <c r="L25" s="239">
        <f aca="true" t="shared" si="3" ref="L25:L34">D25-F25-J25</f>
        <v>132</v>
      </c>
      <c r="M25" s="154">
        <f t="shared" si="1"/>
        <v>87215</v>
      </c>
      <c r="N25" s="154">
        <f t="shared" si="1"/>
        <v>39410</v>
      </c>
      <c r="O25" s="154">
        <f t="shared" si="1"/>
        <v>21375</v>
      </c>
      <c r="P25" s="154">
        <f t="shared" si="1"/>
        <v>9243</v>
      </c>
      <c r="Q25" s="207"/>
      <c r="R25" s="207"/>
      <c r="S25" s="207"/>
      <c r="T25" s="207"/>
      <c r="V25" s="207"/>
    </row>
    <row r="26" spans="1:22" ht="12.75">
      <c r="A26" s="62">
        <v>20</v>
      </c>
      <c r="B26" s="63" t="s">
        <v>23</v>
      </c>
      <c r="C26" s="63">
        <v>5</v>
      </c>
      <c r="D26" s="63">
        <v>2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232">
        <f t="shared" si="0"/>
        <v>5</v>
      </c>
      <c r="L26" s="232">
        <f t="shared" si="3"/>
        <v>2</v>
      </c>
      <c r="M26" s="63">
        <v>6</v>
      </c>
      <c r="N26" s="63">
        <v>1</v>
      </c>
      <c r="O26" s="63">
        <v>3</v>
      </c>
      <c r="P26" s="63">
        <v>0</v>
      </c>
      <c r="Q26" s="7"/>
      <c r="R26" s="7"/>
      <c r="S26" s="7"/>
      <c r="V26" s="7"/>
    </row>
    <row r="27" spans="1:22" ht="12.75">
      <c r="A27" s="62">
        <v>21</v>
      </c>
      <c r="B27" s="63" t="s">
        <v>256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232">
        <f t="shared" si="0"/>
        <v>0</v>
      </c>
      <c r="L27" s="232">
        <f t="shared" si="3"/>
        <v>0</v>
      </c>
      <c r="M27" s="63">
        <v>0</v>
      </c>
      <c r="N27" s="63">
        <v>0</v>
      </c>
      <c r="O27" s="63">
        <v>0</v>
      </c>
      <c r="P27" s="63">
        <v>0</v>
      </c>
      <c r="Q27" s="7"/>
      <c r="R27" s="7"/>
      <c r="S27" s="7"/>
      <c r="V27" s="7"/>
    </row>
    <row r="28" spans="1:22" ht="12.75">
      <c r="A28" s="62">
        <v>22</v>
      </c>
      <c r="B28" s="63" t="s">
        <v>166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232">
        <f>C28-E28-I28</f>
        <v>0</v>
      </c>
      <c r="L28" s="232">
        <f t="shared" si="3"/>
        <v>0</v>
      </c>
      <c r="M28" s="63">
        <v>0</v>
      </c>
      <c r="N28" s="63">
        <v>0</v>
      </c>
      <c r="O28" s="63">
        <v>0</v>
      </c>
      <c r="P28" s="63">
        <v>0</v>
      </c>
      <c r="Q28" s="7"/>
      <c r="R28" s="7"/>
      <c r="S28" s="7"/>
      <c r="V28" s="7"/>
    </row>
    <row r="29" spans="1:22" ht="12.75">
      <c r="A29" s="62">
        <v>23</v>
      </c>
      <c r="B29" s="63" t="s">
        <v>24</v>
      </c>
      <c r="C29" s="63">
        <v>12</v>
      </c>
      <c r="D29" s="63">
        <v>6</v>
      </c>
      <c r="E29" s="63">
        <v>0</v>
      </c>
      <c r="F29" s="63">
        <v>0</v>
      </c>
      <c r="G29" s="63">
        <v>0</v>
      </c>
      <c r="H29" s="63">
        <v>0</v>
      </c>
      <c r="I29" s="63">
        <v>12</v>
      </c>
      <c r="J29" s="63">
        <v>6</v>
      </c>
      <c r="K29" s="232">
        <f>C29-E29-I29</f>
        <v>0</v>
      </c>
      <c r="L29" s="232">
        <f t="shared" si="3"/>
        <v>0</v>
      </c>
      <c r="M29" s="63">
        <v>0</v>
      </c>
      <c r="N29" s="63">
        <v>0</v>
      </c>
      <c r="O29" s="63">
        <v>0</v>
      </c>
      <c r="P29" s="63">
        <v>0</v>
      </c>
      <c r="Q29" s="7"/>
      <c r="R29" s="7"/>
      <c r="S29" s="7"/>
      <c r="V29" s="7"/>
    </row>
    <row r="30" spans="1:22" ht="12.75">
      <c r="A30" s="62">
        <v>24</v>
      </c>
      <c r="B30" s="63" t="s">
        <v>22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232">
        <f>C30-E30-I30</f>
        <v>0</v>
      </c>
      <c r="L30" s="232">
        <f t="shared" si="3"/>
        <v>0</v>
      </c>
      <c r="M30" s="63">
        <v>41</v>
      </c>
      <c r="N30" s="63">
        <v>23</v>
      </c>
      <c r="O30" s="63">
        <v>9</v>
      </c>
      <c r="P30" s="63">
        <v>3</v>
      </c>
      <c r="Q30" s="7"/>
      <c r="R30" s="7"/>
      <c r="S30" s="7"/>
      <c r="V30" s="7"/>
    </row>
    <row r="31" spans="1:22" ht="12.75">
      <c r="A31" s="62">
        <v>25</v>
      </c>
      <c r="B31" s="63" t="s">
        <v>139</v>
      </c>
      <c r="C31" s="63">
        <v>6</v>
      </c>
      <c r="D31" s="63">
        <v>13</v>
      </c>
      <c r="E31" s="63">
        <v>4</v>
      </c>
      <c r="F31" s="63">
        <v>10</v>
      </c>
      <c r="G31" s="63">
        <v>2</v>
      </c>
      <c r="H31" s="63">
        <v>2</v>
      </c>
      <c r="I31" s="63">
        <v>2</v>
      </c>
      <c r="J31" s="63">
        <v>3</v>
      </c>
      <c r="K31" s="232">
        <f>C31-E31-I31</f>
        <v>0</v>
      </c>
      <c r="L31" s="232">
        <f t="shared" si="3"/>
        <v>0</v>
      </c>
      <c r="M31" s="63">
        <v>15</v>
      </c>
      <c r="N31" s="63">
        <v>29</v>
      </c>
      <c r="O31" s="63">
        <v>0</v>
      </c>
      <c r="P31" s="63">
        <v>0</v>
      </c>
      <c r="Q31" s="7">
        <v>164.7</v>
      </c>
      <c r="R31" s="7"/>
      <c r="S31" s="9"/>
      <c r="T31" s="18"/>
      <c r="U31" s="2"/>
      <c r="V31" s="9"/>
    </row>
    <row r="32" spans="1:22" ht="12.75">
      <c r="A32" s="62">
        <v>26</v>
      </c>
      <c r="B32" s="63" t="s">
        <v>18</v>
      </c>
      <c r="C32" s="63">
        <v>235</v>
      </c>
      <c r="D32" s="63">
        <v>189</v>
      </c>
      <c r="E32" s="63">
        <v>169</v>
      </c>
      <c r="F32" s="63">
        <v>130</v>
      </c>
      <c r="G32" s="63">
        <v>140</v>
      </c>
      <c r="H32" s="63">
        <v>88</v>
      </c>
      <c r="I32" s="63">
        <v>6</v>
      </c>
      <c r="J32" s="63">
        <v>10</v>
      </c>
      <c r="K32" s="232">
        <f>C32-E32-I32</f>
        <v>60</v>
      </c>
      <c r="L32" s="232">
        <f t="shared" si="3"/>
        <v>49</v>
      </c>
      <c r="M32" s="63">
        <v>17285</v>
      </c>
      <c r="N32" s="63">
        <v>8117</v>
      </c>
      <c r="O32" s="63">
        <v>3827</v>
      </c>
      <c r="P32" s="63">
        <v>1768</v>
      </c>
      <c r="Q32" s="7">
        <v>0</v>
      </c>
      <c r="R32" s="7"/>
      <c r="S32" s="7"/>
      <c r="V32" s="7"/>
    </row>
    <row r="33" spans="1:22" ht="12.75">
      <c r="A33" s="62">
        <v>27</v>
      </c>
      <c r="B33" s="63" t="s">
        <v>102</v>
      </c>
      <c r="C33" s="63">
        <v>498</v>
      </c>
      <c r="D33" s="63">
        <v>362</v>
      </c>
      <c r="E33" s="63">
        <v>256</v>
      </c>
      <c r="F33" s="63">
        <v>197</v>
      </c>
      <c r="G33" s="63">
        <v>126</v>
      </c>
      <c r="H33" s="63">
        <v>60</v>
      </c>
      <c r="I33" s="63">
        <v>49</v>
      </c>
      <c r="J33" s="63">
        <v>36</v>
      </c>
      <c r="K33" s="232">
        <f t="shared" si="2"/>
        <v>193</v>
      </c>
      <c r="L33" s="232">
        <f t="shared" si="3"/>
        <v>129</v>
      </c>
      <c r="M33" s="63">
        <v>22565</v>
      </c>
      <c r="N33" s="63">
        <v>7172</v>
      </c>
      <c r="O33" s="63">
        <v>5415</v>
      </c>
      <c r="P33" s="63">
        <v>1047</v>
      </c>
      <c r="Q33" s="7">
        <v>0</v>
      </c>
      <c r="R33" s="7"/>
      <c r="S33" s="7"/>
      <c r="V33" s="7"/>
    </row>
    <row r="34" spans="1:22" s="206" customFormat="1" ht="14.25">
      <c r="A34" s="204"/>
      <c r="B34" s="154" t="s">
        <v>223</v>
      </c>
      <c r="C34" s="154">
        <f aca="true" t="shared" si="4" ref="C34:P34">SUM(C26:C33)</f>
        <v>756</v>
      </c>
      <c r="D34" s="154">
        <f t="shared" si="4"/>
        <v>572</v>
      </c>
      <c r="E34" s="154">
        <f t="shared" si="4"/>
        <v>429</v>
      </c>
      <c r="F34" s="154">
        <f t="shared" si="4"/>
        <v>337</v>
      </c>
      <c r="G34" s="154">
        <f t="shared" si="4"/>
        <v>268</v>
      </c>
      <c r="H34" s="154">
        <f t="shared" si="4"/>
        <v>150</v>
      </c>
      <c r="I34" s="154">
        <f t="shared" si="4"/>
        <v>69</v>
      </c>
      <c r="J34" s="154">
        <f t="shared" si="4"/>
        <v>55</v>
      </c>
      <c r="K34" s="239">
        <f t="shared" si="2"/>
        <v>258</v>
      </c>
      <c r="L34" s="239">
        <f t="shared" si="3"/>
        <v>180</v>
      </c>
      <c r="M34" s="154">
        <f t="shared" si="4"/>
        <v>39912</v>
      </c>
      <c r="N34" s="154">
        <f t="shared" si="4"/>
        <v>15342</v>
      </c>
      <c r="O34" s="154">
        <f t="shared" si="4"/>
        <v>9254</v>
      </c>
      <c r="P34" s="154">
        <f t="shared" si="4"/>
        <v>2818</v>
      </c>
      <c r="Q34" s="207"/>
      <c r="R34" s="207"/>
      <c r="S34" s="207"/>
      <c r="T34" s="207"/>
      <c r="V34" s="207"/>
    </row>
    <row r="35" spans="1:22" ht="12.75">
      <c r="A35" s="62">
        <v>28</v>
      </c>
      <c r="B35" s="63" t="s">
        <v>160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232">
        <f t="shared" si="2"/>
        <v>0</v>
      </c>
      <c r="L35" s="232">
        <f aca="true" t="shared" si="5" ref="L35:L48">D35-F35-J35</f>
        <v>0</v>
      </c>
      <c r="M35" s="63">
        <v>36</v>
      </c>
      <c r="N35" s="63">
        <v>10</v>
      </c>
      <c r="O35" s="63">
        <v>0</v>
      </c>
      <c r="P35" s="63">
        <v>0</v>
      </c>
      <c r="Q35" s="7">
        <v>0</v>
      </c>
      <c r="R35" s="7"/>
      <c r="S35" s="7"/>
      <c r="V35" s="7"/>
    </row>
    <row r="36" spans="1:22" ht="12.75">
      <c r="A36" s="62">
        <v>29</v>
      </c>
      <c r="B36" s="63" t="s">
        <v>262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232">
        <f t="shared" si="2"/>
        <v>0</v>
      </c>
      <c r="L36" s="232">
        <f t="shared" si="5"/>
        <v>0</v>
      </c>
      <c r="M36" s="63">
        <v>0</v>
      </c>
      <c r="N36" s="63">
        <v>0</v>
      </c>
      <c r="O36" s="63">
        <v>0</v>
      </c>
      <c r="P36" s="63">
        <v>0</v>
      </c>
      <c r="Q36" s="7"/>
      <c r="R36" s="7"/>
      <c r="S36" s="7"/>
      <c r="V36" s="7"/>
    </row>
    <row r="37" spans="1:22" ht="12.75">
      <c r="A37" s="66">
        <v>30</v>
      </c>
      <c r="B37" s="63" t="s">
        <v>227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232">
        <f t="shared" si="2"/>
        <v>0</v>
      </c>
      <c r="L37" s="232">
        <f t="shared" si="5"/>
        <v>0</v>
      </c>
      <c r="M37" s="63">
        <v>7</v>
      </c>
      <c r="N37" s="63">
        <v>1</v>
      </c>
      <c r="O37" s="63">
        <v>0</v>
      </c>
      <c r="P37" s="63">
        <v>0</v>
      </c>
      <c r="Q37" s="7"/>
      <c r="R37" s="7"/>
      <c r="S37" s="7"/>
      <c r="V37" s="7"/>
    </row>
    <row r="38" spans="1:22" ht="12.75">
      <c r="A38" s="62">
        <v>31</v>
      </c>
      <c r="B38" s="63" t="s">
        <v>214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232">
        <f t="shared" si="2"/>
        <v>0</v>
      </c>
      <c r="L38" s="232">
        <f t="shared" si="5"/>
        <v>0</v>
      </c>
      <c r="M38" s="63">
        <v>0</v>
      </c>
      <c r="N38" s="63">
        <v>0</v>
      </c>
      <c r="O38" s="63">
        <v>0</v>
      </c>
      <c r="P38" s="63">
        <v>0</v>
      </c>
      <c r="Q38" s="7"/>
      <c r="R38" s="7"/>
      <c r="S38" s="7"/>
      <c r="V38" s="7"/>
    </row>
    <row r="39" spans="1:22" ht="12.75">
      <c r="A39" s="66">
        <v>32</v>
      </c>
      <c r="B39" s="63" t="s">
        <v>231</v>
      </c>
      <c r="C39" s="63">
        <v>5</v>
      </c>
      <c r="D39" s="63">
        <v>3</v>
      </c>
      <c r="E39" s="63">
        <v>1</v>
      </c>
      <c r="F39" s="63">
        <v>0</v>
      </c>
      <c r="G39" s="63">
        <v>0</v>
      </c>
      <c r="H39" s="63">
        <v>0</v>
      </c>
      <c r="I39" s="63">
        <v>4</v>
      </c>
      <c r="J39" s="63">
        <v>2</v>
      </c>
      <c r="K39" s="232">
        <f t="shared" si="2"/>
        <v>0</v>
      </c>
      <c r="L39" s="232">
        <f t="shared" si="5"/>
        <v>1</v>
      </c>
      <c r="M39" s="63">
        <v>0</v>
      </c>
      <c r="N39" s="63">
        <v>0</v>
      </c>
      <c r="O39" s="63">
        <v>0</v>
      </c>
      <c r="P39" s="63">
        <v>0</v>
      </c>
      <c r="Q39" s="7">
        <v>0</v>
      </c>
      <c r="R39" s="7"/>
      <c r="S39" s="7"/>
      <c r="V39" s="7"/>
    </row>
    <row r="40" spans="1:22" ht="12.75">
      <c r="A40" s="62">
        <v>33</v>
      </c>
      <c r="B40" s="63" t="s">
        <v>215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232">
        <f t="shared" si="2"/>
        <v>0</v>
      </c>
      <c r="L40" s="232">
        <f t="shared" si="5"/>
        <v>0</v>
      </c>
      <c r="M40" s="63">
        <v>0</v>
      </c>
      <c r="N40" s="63">
        <v>0</v>
      </c>
      <c r="O40" s="63">
        <v>0</v>
      </c>
      <c r="P40" s="63">
        <v>0</v>
      </c>
      <c r="Q40" s="7">
        <v>0</v>
      </c>
      <c r="R40" s="7"/>
      <c r="S40" s="7"/>
      <c r="V40" s="7"/>
    </row>
    <row r="41" spans="1:22" ht="12.75">
      <c r="A41" s="66">
        <v>34</v>
      </c>
      <c r="B41" s="63" t="s">
        <v>216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232">
        <f t="shared" si="2"/>
        <v>0</v>
      </c>
      <c r="L41" s="232">
        <f t="shared" si="5"/>
        <v>0</v>
      </c>
      <c r="M41" s="63">
        <v>0</v>
      </c>
      <c r="N41" s="63">
        <v>0</v>
      </c>
      <c r="O41" s="63">
        <v>0</v>
      </c>
      <c r="P41" s="63">
        <v>0</v>
      </c>
      <c r="Q41" s="7"/>
      <c r="R41" s="7"/>
      <c r="S41" s="7"/>
      <c r="V41" s="7"/>
    </row>
    <row r="42" spans="1:22" ht="12.75">
      <c r="A42" s="136">
        <v>35</v>
      </c>
      <c r="B42" s="139" t="s">
        <v>358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232">
        <f t="shared" si="2"/>
        <v>0</v>
      </c>
      <c r="L42" s="232">
        <f t="shared" si="5"/>
        <v>0</v>
      </c>
      <c r="M42" s="63">
        <v>0</v>
      </c>
      <c r="N42" s="63">
        <v>0</v>
      </c>
      <c r="O42" s="63">
        <v>0</v>
      </c>
      <c r="P42" s="63">
        <v>0</v>
      </c>
      <c r="Q42" s="7"/>
      <c r="R42" s="7"/>
      <c r="S42" s="7"/>
      <c r="V42" s="7"/>
    </row>
    <row r="43" spans="1:22" ht="12.75">
      <c r="A43" s="62">
        <v>36</v>
      </c>
      <c r="B43" s="63" t="s">
        <v>234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232">
        <f t="shared" si="2"/>
        <v>0</v>
      </c>
      <c r="L43" s="232">
        <f t="shared" si="5"/>
        <v>0</v>
      </c>
      <c r="M43" s="63">
        <v>0</v>
      </c>
      <c r="N43" s="63">
        <v>0</v>
      </c>
      <c r="O43" s="63">
        <v>0</v>
      </c>
      <c r="P43" s="63">
        <v>0</v>
      </c>
      <c r="Q43" s="7"/>
      <c r="R43" s="7"/>
      <c r="S43" s="7"/>
      <c r="V43" s="7"/>
    </row>
    <row r="44" spans="1:22" ht="12.75">
      <c r="A44" s="62">
        <v>37</v>
      </c>
      <c r="B44" s="63" t="s">
        <v>246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232">
        <f t="shared" si="2"/>
        <v>0</v>
      </c>
      <c r="L44" s="232">
        <f t="shared" si="5"/>
        <v>0</v>
      </c>
      <c r="M44" s="63">
        <v>0</v>
      </c>
      <c r="N44" s="63">
        <v>0</v>
      </c>
      <c r="O44" s="63">
        <v>0</v>
      </c>
      <c r="P44" s="63">
        <v>0</v>
      </c>
      <c r="Q44" s="7">
        <v>0</v>
      </c>
      <c r="R44" s="7"/>
      <c r="S44" s="7"/>
      <c r="V44" s="7"/>
    </row>
    <row r="45" spans="1:22" ht="12.75">
      <c r="A45" s="66">
        <v>38</v>
      </c>
      <c r="B45" s="63" t="s">
        <v>25</v>
      </c>
      <c r="C45" s="63">
        <v>4</v>
      </c>
      <c r="D45" s="63">
        <v>2</v>
      </c>
      <c r="E45" s="63">
        <v>1</v>
      </c>
      <c r="F45" s="63">
        <v>1</v>
      </c>
      <c r="G45" s="63">
        <v>1</v>
      </c>
      <c r="H45" s="63">
        <v>1</v>
      </c>
      <c r="I45" s="63">
        <v>0</v>
      </c>
      <c r="J45" s="63">
        <v>0</v>
      </c>
      <c r="K45" s="232">
        <f t="shared" si="2"/>
        <v>3</v>
      </c>
      <c r="L45" s="232">
        <f t="shared" si="5"/>
        <v>1</v>
      </c>
      <c r="M45" s="63">
        <v>2</v>
      </c>
      <c r="N45" s="63">
        <v>2</v>
      </c>
      <c r="O45" s="63">
        <v>2</v>
      </c>
      <c r="P45" s="63">
        <v>2</v>
      </c>
      <c r="Q45" s="7">
        <v>64.48</v>
      </c>
      <c r="R45" s="7"/>
      <c r="S45" s="7"/>
      <c r="V45" s="7"/>
    </row>
    <row r="46" spans="1:22" ht="12.75">
      <c r="A46" s="62">
        <v>39</v>
      </c>
      <c r="B46" s="63" t="s">
        <v>220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232">
        <f t="shared" si="2"/>
        <v>0</v>
      </c>
      <c r="L46" s="232">
        <f t="shared" si="5"/>
        <v>0</v>
      </c>
      <c r="M46" s="63">
        <v>0</v>
      </c>
      <c r="N46" s="63">
        <v>0</v>
      </c>
      <c r="O46" s="63">
        <v>0</v>
      </c>
      <c r="P46" s="63">
        <v>0</v>
      </c>
      <c r="Q46" s="7">
        <v>0</v>
      </c>
      <c r="R46" s="7"/>
      <c r="S46" s="7"/>
      <c r="V46" s="7"/>
    </row>
    <row r="47" spans="1:22" ht="12.75">
      <c r="A47" s="62">
        <v>40</v>
      </c>
      <c r="B47" s="63" t="s">
        <v>359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232">
        <f>C47-E47-I47</f>
        <v>0</v>
      </c>
      <c r="L47" s="232">
        <f>D47-F47-J47</f>
        <v>0</v>
      </c>
      <c r="M47" s="63">
        <v>0</v>
      </c>
      <c r="N47" s="63">
        <v>0</v>
      </c>
      <c r="O47" s="63">
        <v>0</v>
      </c>
      <c r="P47" s="63">
        <v>0</v>
      </c>
      <c r="Q47" s="7"/>
      <c r="R47" s="7"/>
      <c r="S47" s="7"/>
      <c r="V47" s="7"/>
    </row>
    <row r="48" spans="1:22" ht="12.75">
      <c r="A48" s="66">
        <v>41</v>
      </c>
      <c r="B48" s="71" t="s">
        <v>447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232">
        <f>C48-E48-I48</f>
        <v>0</v>
      </c>
      <c r="L48" s="232">
        <f t="shared" si="5"/>
        <v>0</v>
      </c>
      <c r="M48" s="63">
        <v>0</v>
      </c>
      <c r="N48" s="63">
        <v>0</v>
      </c>
      <c r="O48" s="63">
        <v>0</v>
      </c>
      <c r="P48" s="63">
        <v>0</v>
      </c>
      <c r="Q48" s="7"/>
      <c r="R48" s="7"/>
      <c r="S48" s="6"/>
      <c r="V48" s="7"/>
    </row>
    <row r="49" spans="1:22" s="206" customFormat="1" ht="14.25">
      <c r="A49" s="204"/>
      <c r="B49" s="154" t="s">
        <v>222</v>
      </c>
      <c r="C49" s="154">
        <f>SUM(C35:C48)</f>
        <v>9</v>
      </c>
      <c r="D49" s="154">
        <f aca="true" t="shared" si="6" ref="D49:J49">SUM(D35:D48)</f>
        <v>5</v>
      </c>
      <c r="E49" s="154">
        <f t="shared" si="6"/>
        <v>2</v>
      </c>
      <c r="F49" s="154">
        <f t="shared" si="6"/>
        <v>1</v>
      </c>
      <c r="G49" s="154">
        <f t="shared" si="6"/>
        <v>1</v>
      </c>
      <c r="H49" s="154">
        <f t="shared" si="6"/>
        <v>1</v>
      </c>
      <c r="I49" s="154">
        <f t="shared" si="6"/>
        <v>4</v>
      </c>
      <c r="J49" s="154">
        <f t="shared" si="6"/>
        <v>2</v>
      </c>
      <c r="K49" s="154">
        <f aca="true" t="shared" si="7" ref="K49:Q49">SUM(K35:K48)</f>
        <v>3</v>
      </c>
      <c r="L49" s="154">
        <f t="shared" si="7"/>
        <v>2</v>
      </c>
      <c r="M49" s="154">
        <f t="shared" si="7"/>
        <v>45</v>
      </c>
      <c r="N49" s="154">
        <f t="shared" si="7"/>
        <v>13</v>
      </c>
      <c r="O49" s="154">
        <f t="shared" si="7"/>
        <v>2</v>
      </c>
      <c r="P49" s="154">
        <f t="shared" si="7"/>
        <v>2</v>
      </c>
      <c r="Q49" s="154">
        <f t="shared" si="7"/>
        <v>64.48</v>
      </c>
      <c r="R49" s="207"/>
      <c r="S49" s="208"/>
      <c r="T49" s="207"/>
      <c r="V49" s="207"/>
    </row>
    <row r="50" spans="1:22" s="206" customFormat="1" ht="14.25">
      <c r="A50" s="204"/>
      <c r="B50" s="110" t="s">
        <v>121</v>
      </c>
      <c r="C50" s="154">
        <f aca="true" t="shared" si="8" ref="C50:P50">C25+C34+C49</f>
        <v>6117</v>
      </c>
      <c r="D50" s="154">
        <f t="shared" si="8"/>
        <v>3744</v>
      </c>
      <c r="E50" s="154">
        <f t="shared" si="8"/>
        <v>5433</v>
      </c>
      <c r="F50" s="154">
        <f t="shared" si="8"/>
        <v>3291</v>
      </c>
      <c r="G50" s="154">
        <f t="shared" si="8"/>
        <v>5153</v>
      </c>
      <c r="H50" s="154">
        <f t="shared" si="8"/>
        <v>2788</v>
      </c>
      <c r="I50" s="154">
        <f t="shared" si="8"/>
        <v>236</v>
      </c>
      <c r="J50" s="154">
        <f t="shared" si="8"/>
        <v>139</v>
      </c>
      <c r="K50" s="239">
        <f t="shared" si="8"/>
        <v>448</v>
      </c>
      <c r="L50" s="239">
        <f t="shared" si="8"/>
        <v>314</v>
      </c>
      <c r="M50" s="154">
        <f t="shared" si="8"/>
        <v>127172</v>
      </c>
      <c r="N50" s="154">
        <f t="shared" si="8"/>
        <v>54765</v>
      </c>
      <c r="O50" s="154">
        <f t="shared" si="8"/>
        <v>30631</v>
      </c>
      <c r="P50" s="154">
        <f t="shared" si="8"/>
        <v>12063</v>
      </c>
      <c r="Q50" s="208"/>
      <c r="R50" s="208"/>
      <c r="S50" s="208"/>
      <c r="T50" s="207"/>
      <c r="V50" s="207"/>
    </row>
    <row r="51" spans="2:22" ht="12.75">
      <c r="B51" s="19"/>
      <c r="C51" s="19"/>
      <c r="Q51" s="9"/>
      <c r="R51" s="9"/>
      <c r="S51" s="9"/>
      <c r="T51" s="9"/>
      <c r="U51" s="2"/>
      <c r="V51" s="9"/>
    </row>
    <row r="52" spans="2:22" ht="12.75">
      <c r="B52" s="19"/>
      <c r="C52" s="19"/>
      <c r="Q52" s="9"/>
      <c r="R52" s="9"/>
      <c r="S52" s="9"/>
      <c r="T52" s="9"/>
      <c r="U52" s="2"/>
      <c r="V52" s="9"/>
    </row>
    <row r="53" spans="2:22" ht="12.75">
      <c r="B53" s="19"/>
      <c r="C53" s="19"/>
      <c r="Q53" s="9"/>
      <c r="R53" s="9"/>
      <c r="S53" s="9"/>
      <c r="T53" s="9"/>
      <c r="U53" s="2"/>
      <c r="V53" s="9"/>
    </row>
    <row r="54" spans="1:22" ht="18" customHeight="1">
      <c r="A54" s="29" t="s">
        <v>4</v>
      </c>
      <c r="B54" s="29" t="s">
        <v>5</v>
      </c>
      <c r="C54" s="771" t="s">
        <v>150</v>
      </c>
      <c r="D54" s="772"/>
      <c r="E54" s="771" t="s">
        <v>149</v>
      </c>
      <c r="F54" s="772"/>
      <c r="G54" s="771" t="s">
        <v>151</v>
      </c>
      <c r="H54" s="772"/>
      <c r="I54" s="773" t="s">
        <v>152</v>
      </c>
      <c r="J54" s="774"/>
      <c r="K54" s="693" t="s">
        <v>153</v>
      </c>
      <c r="L54" s="694"/>
      <c r="M54" s="771" t="s">
        <v>92</v>
      </c>
      <c r="N54" s="772"/>
      <c r="O54" s="771" t="s">
        <v>154</v>
      </c>
      <c r="P54" s="772"/>
      <c r="Q54" s="9"/>
      <c r="R54" s="9"/>
      <c r="S54" s="9"/>
      <c r="T54" s="9"/>
      <c r="U54" s="2"/>
      <c r="V54" s="9"/>
    </row>
    <row r="55" spans="1:22" ht="12.75">
      <c r="A55" s="92"/>
      <c r="B55" s="92"/>
      <c r="C55" s="103" t="s">
        <v>54</v>
      </c>
      <c r="D55" s="103" t="s">
        <v>61</v>
      </c>
      <c r="E55" s="103" t="s">
        <v>54</v>
      </c>
      <c r="F55" s="103" t="s">
        <v>61</v>
      </c>
      <c r="G55" s="103" t="s">
        <v>54</v>
      </c>
      <c r="H55" s="103" t="s">
        <v>61</v>
      </c>
      <c r="I55" s="103" t="s">
        <v>54</v>
      </c>
      <c r="J55" s="103" t="s">
        <v>61</v>
      </c>
      <c r="K55" s="339" t="s">
        <v>54</v>
      </c>
      <c r="L55" s="339" t="s">
        <v>61</v>
      </c>
      <c r="M55" s="103" t="s">
        <v>54</v>
      </c>
      <c r="N55" s="103" t="s">
        <v>61</v>
      </c>
      <c r="O55" s="103" t="s">
        <v>54</v>
      </c>
      <c r="P55" s="103" t="s">
        <v>61</v>
      </c>
      <c r="Q55" s="9"/>
      <c r="R55" s="9"/>
      <c r="S55" s="9"/>
      <c r="T55" s="9"/>
      <c r="U55" s="2"/>
      <c r="V55" s="9"/>
    </row>
    <row r="56" spans="1:21" ht="15" customHeight="1">
      <c r="A56" s="62">
        <v>42</v>
      </c>
      <c r="B56" s="63" t="s">
        <v>263</v>
      </c>
      <c r="C56" s="63">
        <v>1</v>
      </c>
      <c r="D56" s="63">
        <v>3</v>
      </c>
      <c r="E56" s="63">
        <v>1</v>
      </c>
      <c r="F56" s="63">
        <v>3</v>
      </c>
      <c r="G56" s="63">
        <v>1</v>
      </c>
      <c r="H56" s="63">
        <v>3</v>
      </c>
      <c r="I56" s="63">
        <v>0</v>
      </c>
      <c r="J56" s="63">
        <v>0</v>
      </c>
      <c r="K56" s="232">
        <f aca="true" t="shared" si="9" ref="K56:K65">C56-E56-I56</f>
        <v>0</v>
      </c>
      <c r="L56" s="232">
        <f aca="true" t="shared" si="10" ref="L56:L65">D56-F56-J56</f>
        <v>0</v>
      </c>
      <c r="M56" s="63">
        <v>1093</v>
      </c>
      <c r="N56" s="63">
        <v>131</v>
      </c>
      <c r="O56" s="63">
        <v>231</v>
      </c>
      <c r="P56" s="63">
        <v>36</v>
      </c>
      <c r="T56" s="6"/>
      <c r="U56" s="7"/>
    </row>
    <row r="57" spans="1:16" ht="15" customHeight="1">
      <c r="A57" s="62">
        <v>43</v>
      </c>
      <c r="B57" s="71" t="s">
        <v>77</v>
      </c>
      <c r="C57" s="63">
        <v>3377</v>
      </c>
      <c r="D57" s="63">
        <v>1202</v>
      </c>
      <c r="E57" s="63">
        <v>3236</v>
      </c>
      <c r="F57" s="63">
        <v>1129</v>
      </c>
      <c r="G57" s="63">
        <v>3047</v>
      </c>
      <c r="H57" s="63">
        <v>1590</v>
      </c>
      <c r="I57" s="63">
        <v>45</v>
      </c>
      <c r="J57" s="63">
        <v>50</v>
      </c>
      <c r="K57" s="232">
        <f t="shared" si="9"/>
        <v>96</v>
      </c>
      <c r="L57" s="232">
        <f t="shared" si="10"/>
        <v>23</v>
      </c>
      <c r="M57" s="63">
        <v>22627</v>
      </c>
      <c r="N57" s="63">
        <v>5416</v>
      </c>
      <c r="O57" s="63">
        <v>0</v>
      </c>
      <c r="P57" s="63">
        <v>0</v>
      </c>
    </row>
    <row r="58" spans="1:16" ht="15" customHeight="1">
      <c r="A58" s="62">
        <v>44</v>
      </c>
      <c r="B58" s="71" t="s">
        <v>264</v>
      </c>
      <c r="C58" s="63">
        <v>340</v>
      </c>
      <c r="D58" s="63">
        <v>152</v>
      </c>
      <c r="E58" s="63">
        <v>335</v>
      </c>
      <c r="F58" s="63">
        <v>150</v>
      </c>
      <c r="G58" s="63">
        <v>335</v>
      </c>
      <c r="H58" s="63">
        <v>149</v>
      </c>
      <c r="I58" s="63">
        <v>5</v>
      </c>
      <c r="J58" s="63">
        <v>2</v>
      </c>
      <c r="K58" s="232">
        <f t="shared" si="9"/>
        <v>0</v>
      </c>
      <c r="L58" s="232">
        <f t="shared" si="10"/>
        <v>0</v>
      </c>
      <c r="M58" s="63">
        <v>6547</v>
      </c>
      <c r="N58" s="63">
        <v>1149</v>
      </c>
      <c r="O58" s="63">
        <v>621</v>
      </c>
      <c r="P58" s="63">
        <v>74</v>
      </c>
    </row>
    <row r="59" spans="1:16" ht="15" customHeight="1">
      <c r="A59" s="62">
        <v>45</v>
      </c>
      <c r="B59" s="63" t="s">
        <v>29</v>
      </c>
      <c r="C59" s="63">
        <v>8</v>
      </c>
      <c r="D59" s="63">
        <v>4</v>
      </c>
      <c r="E59" s="63">
        <v>8</v>
      </c>
      <c r="F59" s="63">
        <v>4</v>
      </c>
      <c r="G59" s="63">
        <v>8</v>
      </c>
      <c r="H59" s="63">
        <v>4</v>
      </c>
      <c r="I59" s="63">
        <v>0</v>
      </c>
      <c r="J59" s="63">
        <v>0</v>
      </c>
      <c r="K59" s="232">
        <f t="shared" si="9"/>
        <v>0</v>
      </c>
      <c r="L59" s="232">
        <f t="shared" si="10"/>
        <v>0</v>
      </c>
      <c r="M59" s="63">
        <v>1463</v>
      </c>
      <c r="N59" s="63">
        <v>314</v>
      </c>
      <c r="O59" s="63">
        <v>0</v>
      </c>
      <c r="P59" s="63">
        <v>48</v>
      </c>
    </row>
    <row r="60" spans="1:16" ht="15" customHeight="1">
      <c r="A60" s="62">
        <v>46</v>
      </c>
      <c r="B60" s="71" t="s">
        <v>230</v>
      </c>
      <c r="C60" s="63">
        <v>605</v>
      </c>
      <c r="D60" s="63">
        <v>267</v>
      </c>
      <c r="E60" s="63">
        <v>598</v>
      </c>
      <c r="F60" s="63">
        <v>261</v>
      </c>
      <c r="G60" s="63">
        <v>598</v>
      </c>
      <c r="H60" s="63">
        <v>249</v>
      </c>
      <c r="I60" s="63">
        <v>4</v>
      </c>
      <c r="J60" s="63">
        <v>1</v>
      </c>
      <c r="K60" s="232">
        <f t="shared" si="9"/>
        <v>3</v>
      </c>
      <c r="L60" s="232">
        <f t="shared" si="10"/>
        <v>5</v>
      </c>
      <c r="M60" s="63">
        <v>7247</v>
      </c>
      <c r="N60" s="63">
        <v>2559</v>
      </c>
      <c r="O60" s="63">
        <v>2211</v>
      </c>
      <c r="P60" s="63">
        <v>428</v>
      </c>
    </row>
    <row r="61" spans="1:16" ht="15" customHeight="1">
      <c r="A61" s="62">
        <v>47</v>
      </c>
      <c r="B61" s="71" t="s">
        <v>30</v>
      </c>
      <c r="C61" s="63">
        <v>399</v>
      </c>
      <c r="D61" s="63">
        <v>173</v>
      </c>
      <c r="E61" s="63">
        <v>399</v>
      </c>
      <c r="F61" s="63">
        <v>173</v>
      </c>
      <c r="G61" s="63">
        <v>399</v>
      </c>
      <c r="H61" s="63">
        <v>187</v>
      </c>
      <c r="I61" s="63">
        <v>0</v>
      </c>
      <c r="J61" s="63">
        <v>0</v>
      </c>
      <c r="K61" s="232">
        <f t="shared" si="9"/>
        <v>0</v>
      </c>
      <c r="L61" s="232">
        <v>0</v>
      </c>
      <c r="M61" s="63">
        <v>2518</v>
      </c>
      <c r="N61" s="63">
        <v>1100</v>
      </c>
      <c r="O61" s="63">
        <v>0</v>
      </c>
      <c r="P61" s="63">
        <v>0</v>
      </c>
    </row>
    <row r="62" spans="1:16" ht="15" customHeight="1">
      <c r="A62" s="62">
        <v>48</v>
      </c>
      <c r="B62" s="71" t="s">
        <v>28</v>
      </c>
      <c r="C62" s="63">
        <v>97</v>
      </c>
      <c r="D62" s="63">
        <v>75</v>
      </c>
      <c r="E62" s="63">
        <v>97</v>
      </c>
      <c r="F62" s="63">
        <v>75</v>
      </c>
      <c r="G62" s="63">
        <v>97</v>
      </c>
      <c r="H62" s="63">
        <v>75</v>
      </c>
      <c r="I62" s="63">
        <v>0</v>
      </c>
      <c r="J62" s="63">
        <v>0</v>
      </c>
      <c r="K62" s="232">
        <f t="shared" si="9"/>
        <v>0</v>
      </c>
      <c r="L62" s="232">
        <f t="shared" si="10"/>
        <v>0</v>
      </c>
      <c r="M62" s="63">
        <v>2910</v>
      </c>
      <c r="N62" s="63">
        <v>454</v>
      </c>
      <c r="O62" s="63">
        <v>1715</v>
      </c>
      <c r="P62" s="63">
        <v>312</v>
      </c>
    </row>
    <row r="63" spans="1:16" ht="15" customHeight="1">
      <c r="A63" s="62">
        <v>49</v>
      </c>
      <c r="B63" s="71" t="s">
        <v>265</v>
      </c>
      <c r="C63" s="63">
        <v>1689</v>
      </c>
      <c r="D63" s="63">
        <v>914</v>
      </c>
      <c r="E63" s="63">
        <v>1657</v>
      </c>
      <c r="F63" s="63">
        <v>878</v>
      </c>
      <c r="G63" s="63">
        <v>1763</v>
      </c>
      <c r="H63" s="63">
        <v>844</v>
      </c>
      <c r="I63" s="63">
        <v>16</v>
      </c>
      <c r="J63" s="63">
        <v>21</v>
      </c>
      <c r="K63" s="232">
        <f t="shared" si="9"/>
        <v>16</v>
      </c>
      <c r="L63" s="232">
        <f t="shared" si="10"/>
        <v>15</v>
      </c>
      <c r="M63" s="63">
        <v>14510</v>
      </c>
      <c r="N63" s="63">
        <v>6682</v>
      </c>
      <c r="O63" s="63">
        <v>2723</v>
      </c>
      <c r="P63" s="63">
        <v>720</v>
      </c>
    </row>
    <row r="64" spans="1:16" ht="15" customHeight="1">
      <c r="A64" s="62">
        <v>50</v>
      </c>
      <c r="B64" s="71" t="s">
        <v>26</v>
      </c>
      <c r="C64" s="63">
        <v>16</v>
      </c>
      <c r="D64" s="63">
        <v>7</v>
      </c>
      <c r="E64" s="63">
        <v>16</v>
      </c>
      <c r="F64" s="63">
        <v>7</v>
      </c>
      <c r="G64" s="63">
        <v>16</v>
      </c>
      <c r="H64" s="63">
        <v>7</v>
      </c>
      <c r="I64" s="63">
        <v>0</v>
      </c>
      <c r="J64" s="63">
        <v>0</v>
      </c>
      <c r="K64" s="232">
        <f t="shared" si="9"/>
        <v>0</v>
      </c>
      <c r="L64" s="232">
        <f t="shared" si="10"/>
        <v>0</v>
      </c>
      <c r="M64" s="63">
        <v>1940</v>
      </c>
      <c r="N64" s="63">
        <v>147</v>
      </c>
      <c r="O64" s="63">
        <v>880</v>
      </c>
      <c r="P64" s="63">
        <v>81</v>
      </c>
    </row>
    <row r="65" spans="1:16" ht="15" customHeight="1">
      <c r="A65" s="62">
        <v>51</v>
      </c>
      <c r="B65" s="71" t="s">
        <v>27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232">
        <f t="shared" si="9"/>
        <v>0</v>
      </c>
      <c r="L65" s="232">
        <f t="shared" si="10"/>
        <v>0</v>
      </c>
      <c r="M65" s="63">
        <v>0</v>
      </c>
      <c r="N65" s="63">
        <v>0</v>
      </c>
      <c r="O65" s="63">
        <v>0</v>
      </c>
      <c r="P65" s="63">
        <v>0</v>
      </c>
    </row>
    <row r="66" spans="1:20" s="206" customFormat="1" ht="15" customHeight="1">
      <c r="A66" s="62"/>
      <c r="B66" s="110" t="s">
        <v>121</v>
      </c>
      <c r="C66" s="154">
        <f aca="true" t="shared" si="11" ref="C66:P66">SUM(C56:C65)</f>
        <v>6532</v>
      </c>
      <c r="D66" s="154">
        <f t="shared" si="11"/>
        <v>2797</v>
      </c>
      <c r="E66" s="154">
        <f t="shared" si="11"/>
        <v>6347</v>
      </c>
      <c r="F66" s="154">
        <f t="shared" si="11"/>
        <v>2680</v>
      </c>
      <c r="G66" s="154">
        <f t="shared" si="11"/>
        <v>6264</v>
      </c>
      <c r="H66" s="154">
        <f t="shared" si="11"/>
        <v>3108</v>
      </c>
      <c r="I66" s="154">
        <f t="shared" si="11"/>
        <v>70</v>
      </c>
      <c r="J66" s="154">
        <f t="shared" si="11"/>
        <v>74</v>
      </c>
      <c r="K66" s="239">
        <f t="shared" si="11"/>
        <v>115</v>
      </c>
      <c r="L66" s="239">
        <f t="shared" si="11"/>
        <v>43</v>
      </c>
      <c r="M66" s="154">
        <f t="shared" si="11"/>
        <v>60855</v>
      </c>
      <c r="N66" s="154">
        <f t="shared" si="11"/>
        <v>17952</v>
      </c>
      <c r="O66" s="154">
        <f t="shared" si="11"/>
        <v>8381</v>
      </c>
      <c r="P66" s="154">
        <f t="shared" si="11"/>
        <v>1699</v>
      </c>
      <c r="Q66" s="208"/>
      <c r="R66" s="208"/>
      <c r="T66" s="207"/>
    </row>
    <row r="67" spans="1:16" ht="15" customHeight="1">
      <c r="A67" s="62"/>
      <c r="B67" t="s">
        <v>33</v>
      </c>
      <c r="C67" s="63"/>
      <c r="D67" s="63"/>
      <c r="E67" s="63"/>
      <c r="F67" s="63"/>
      <c r="G67" s="63"/>
      <c r="H67" s="63"/>
      <c r="I67" s="63"/>
      <c r="J67" s="63"/>
      <c r="K67" s="232"/>
      <c r="L67" s="232"/>
      <c r="M67" s="63"/>
      <c r="N67" s="63"/>
      <c r="O67" s="63"/>
      <c r="P67" s="63"/>
    </row>
    <row r="68" spans="1:16" ht="15" customHeight="1">
      <c r="A68" s="62">
        <v>52</v>
      </c>
      <c r="B68" s="63" t="s">
        <v>31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232">
        <f>C68-E68-I68</f>
        <v>0</v>
      </c>
      <c r="L68" s="232">
        <f>D68-F68-J68</f>
        <v>0</v>
      </c>
      <c r="M68" s="63">
        <v>0</v>
      </c>
      <c r="N68" s="63">
        <v>0</v>
      </c>
      <c r="O68" s="63">
        <v>0</v>
      </c>
      <c r="P68" s="63">
        <v>0</v>
      </c>
    </row>
    <row r="69" spans="1:16" ht="15" customHeight="1">
      <c r="A69" s="62">
        <v>53</v>
      </c>
      <c r="B69" s="63" t="s">
        <v>129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232">
        <f>C69-E69-I69</f>
        <v>0</v>
      </c>
      <c r="L69" s="232">
        <f>D69-F69-J69</f>
        <v>0</v>
      </c>
      <c r="M69" s="63">
        <v>68952</v>
      </c>
      <c r="N69" s="63">
        <v>15561</v>
      </c>
      <c r="O69" s="63">
        <v>0</v>
      </c>
      <c r="P69" s="63">
        <v>0</v>
      </c>
    </row>
    <row r="70" spans="1:20" s="206" customFormat="1" ht="15" customHeight="1">
      <c r="A70" s="204"/>
      <c r="B70" s="110" t="s">
        <v>121</v>
      </c>
      <c r="C70" s="154">
        <f aca="true" t="shared" si="12" ref="C70:M70">SUM(C68:C69)</f>
        <v>0</v>
      </c>
      <c r="D70" s="154">
        <f t="shared" si="12"/>
        <v>0</v>
      </c>
      <c r="E70" s="154">
        <f t="shared" si="12"/>
        <v>0</v>
      </c>
      <c r="F70" s="154">
        <f t="shared" si="12"/>
        <v>0</v>
      </c>
      <c r="G70" s="154">
        <f t="shared" si="12"/>
        <v>0</v>
      </c>
      <c r="H70" s="154">
        <f t="shared" si="12"/>
        <v>0</v>
      </c>
      <c r="I70" s="154">
        <f t="shared" si="12"/>
        <v>0</v>
      </c>
      <c r="J70" s="154">
        <f t="shared" si="12"/>
        <v>0</v>
      </c>
      <c r="K70" s="239">
        <f t="shared" si="12"/>
        <v>0</v>
      </c>
      <c r="L70" s="239">
        <f t="shared" si="12"/>
        <v>0</v>
      </c>
      <c r="M70" s="205">
        <f t="shared" si="12"/>
        <v>68952</v>
      </c>
      <c r="N70" s="154">
        <f>SUM(N68:N69)</f>
        <v>15561</v>
      </c>
      <c r="O70" s="154">
        <f>SUM(O68:O69)</f>
        <v>0</v>
      </c>
      <c r="P70" s="154">
        <f>SUM(P68:P69)</f>
        <v>0</v>
      </c>
      <c r="Q70" s="208"/>
      <c r="R70" s="208"/>
      <c r="T70" s="207"/>
    </row>
    <row r="71" spans="1:20" s="206" customFormat="1" ht="15" customHeight="1">
      <c r="A71" s="204"/>
      <c r="B71" s="110" t="s">
        <v>32</v>
      </c>
      <c r="C71" s="154">
        <f aca="true" t="shared" si="13" ref="C71:P71">+C50+C66+C70</f>
        <v>12649</v>
      </c>
      <c r="D71" s="154">
        <f t="shared" si="13"/>
        <v>6541</v>
      </c>
      <c r="E71" s="154">
        <f t="shared" si="13"/>
        <v>11780</v>
      </c>
      <c r="F71" s="154">
        <f t="shared" si="13"/>
        <v>5971</v>
      </c>
      <c r="G71" s="154">
        <f t="shared" si="13"/>
        <v>11417</v>
      </c>
      <c r="H71" s="154">
        <f t="shared" si="13"/>
        <v>5896</v>
      </c>
      <c r="I71" s="154">
        <f t="shared" si="13"/>
        <v>306</v>
      </c>
      <c r="J71" s="154">
        <f t="shared" si="13"/>
        <v>213</v>
      </c>
      <c r="K71" s="239">
        <f t="shared" si="13"/>
        <v>563</v>
      </c>
      <c r="L71" s="239">
        <f t="shared" si="13"/>
        <v>357</v>
      </c>
      <c r="M71" s="154">
        <f t="shared" si="13"/>
        <v>256979</v>
      </c>
      <c r="N71" s="154">
        <f t="shared" si="13"/>
        <v>88278</v>
      </c>
      <c r="O71" s="154">
        <f t="shared" si="13"/>
        <v>39012</v>
      </c>
      <c r="P71" s="154">
        <f t="shared" si="13"/>
        <v>13762</v>
      </c>
      <c r="Q71" s="208"/>
      <c r="R71" s="208"/>
      <c r="T71" s="207"/>
    </row>
    <row r="74" ht="12.75">
      <c r="C74" s="6">
        <v>15</v>
      </c>
    </row>
  </sheetData>
  <mergeCells count="14">
    <mergeCell ref="C4:D4"/>
    <mergeCell ref="C54:D54"/>
    <mergeCell ref="E4:F4"/>
    <mergeCell ref="O4:P4"/>
    <mergeCell ref="G4:H4"/>
    <mergeCell ref="I4:J4"/>
    <mergeCell ref="K4:L4"/>
    <mergeCell ref="M4:N4"/>
    <mergeCell ref="M54:N54"/>
    <mergeCell ref="O54:P54"/>
    <mergeCell ref="E54:F54"/>
    <mergeCell ref="G54:H54"/>
    <mergeCell ref="I54:J54"/>
    <mergeCell ref="K54:L54"/>
  </mergeCells>
  <printOptions gridLines="1" horizontalCentered="1"/>
  <pageMargins left="0.75" right="0.75" top="0.59" bottom="0.66" header="0.5" footer="0.5"/>
  <pageSetup blackAndWhite="1" horizontalDpi="300" verticalDpi="300" orientation="landscape" paperSize="9" scale="78" r:id="rId2"/>
  <rowBreaks count="1" manualBreakCount="1">
    <brk id="50" max="1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C1">
      <selection activeCell="F19" sqref="F19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17.421875" style="6" customWidth="1"/>
    <col min="5" max="5" width="17.421875" style="25" customWidth="1"/>
    <col min="6" max="6" width="17.421875" style="7" customWidth="1"/>
    <col min="7" max="7" width="17.421875" style="6" customWidth="1"/>
  </cols>
  <sheetData>
    <row r="1" spans="1:7" ht="14.25">
      <c r="A1" s="31"/>
      <c r="B1" s="31"/>
      <c r="C1" s="80"/>
      <c r="D1" s="122"/>
      <c r="E1" s="41"/>
      <c r="F1" s="39"/>
      <c r="G1" s="122"/>
    </row>
    <row r="2" spans="1:7" ht="14.25">
      <c r="A2" s="36"/>
      <c r="B2" s="36"/>
      <c r="C2" s="101"/>
      <c r="D2" s="122"/>
      <c r="E2" s="41"/>
      <c r="F2" s="39"/>
      <c r="G2" s="122"/>
    </row>
    <row r="3" spans="1:7" ht="15.75" customHeight="1">
      <c r="A3" s="36"/>
      <c r="B3" s="36"/>
      <c r="C3" s="101"/>
      <c r="D3" s="122"/>
      <c r="E3" s="41"/>
      <c r="F3" s="39"/>
      <c r="G3" s="122"/>
    </row>
    <row r="4" spans="1:7" ht="12.75">
      <c r="A4" s="55" t="s">
        <v>120</v>
      </c>
      <c r="B4" s="55" t="s">
        <v>5</v>
      </c>
      <c r="C4" s="104" t="s">
        <v>74</v>
      </c>
      <c r="D4" s="104" t="s">
        <v>206</v>
      </c>
      <c r="E4" s="69" t="s">
        <v>61</v>
      </c>
      <c r="F4" s="69" t="s">
        <v>61</v>
      </c>
      <c r="G4" s="104" t="s">
        <v>209</v>
      </c>
    </row>
    <row r="5" spans="1:7" ht="12.75">
      <c r="A5" s="59" t="s">
        <v>6</v>
      </c>
      <c r="B5" s="93"/>
      <c r="C5" s="121"/>
      <c r="D5" s="117" t="s">
        <v>207</v>
      </c>
      <c r="E5" s="70" t="s">
        <v>105</v>
      </c>
      <c r="F5" s="70" t="s">
        <v>148</v>
      </c>
      <c r="G5" s="117" t="s">
        <v>210</v>
      </c>
    </row>
    <row r="6" spans="1:7" s="143" customFormat="1" ht="12.75">
      <c r="A6" s="141">
        <v>1</v>
      </c>
      <c r="B6" s="142" t="s">
        <v>7</v>
      </c>
      <c r="C6" s="142">
        <v>700</v>
      </c>
      <c r="D6" s="142">
        <v>130</v>
      </c>
      <c r="E6" s="142">
        <v>34</v>
      </c>
      <c r="F6" s="142">
        <v>30</v>
      </c>
      <c r="G6" s="142">
        <v>579</v>
      </c>
    </row>
    <row r="7" spans="1:7" s="143" customFormat="1" ht="12.75">
      <c r="A7" s="141">
        <v>2</v>
      </c>
      <c r="B7" s="142" t="s">
        <v>8</v>
      </c>
      <c r="C7" s="142">
        <v>35</v>
      </c>
      <c r="D7" s="142">
        <v>0</v>
      </c>
      <c r="E7" s="142">
        <v>0</v>
      </c>
      <c r="F7" s="142">
        <v>0</v>
      </c>
      <c r="G7" s="142">
        <v>13</v>
      </c>
    </row>
    <row r="8" spans="1:7" s="143" customFormat="1" ht="12.75">
      <c r="A8" s="141">
        <v>3</v>
      </c>
      <c r="B8" s="142" t="s">
        <v>9</v>
      </c>
      <c r="C8" s="142">
        <v>396</v>
      </c>
      <c r="D8" s="142">
        <v>79</v>
      </c>
      <c r="E8" s="142">
        <v>20</v>
      </c>
      <c r="F8" s="142">
        <v>20</v>
      </c>
      <c r="G8" s="142">
        <v>206</v>
      </c>
    </row>
    <row r="9" spans="1:7" ht="12.75">
      <c r="A9" s="62">
        <v>4</v>
      </c>
      <c r="B9" s="63" t="s">
        <v>10</v>
      </c>
      <c r="C9" s="63">
        <v>600</v>
      </c>
      <c r="D9" s="63">
        <v>202</v>
      </c>
      <c r="E9" s="63">
        <v>51</v>
      </c>
      <c r="F9" s="63">
        <v>51</v>
      </c>
      <c r="G9" s="63">
        <v>4960</v>
      </c>
    </row>
    <row r="10" spans="1:7" ht="12.75">
      <c r="A10" s="62">
        <v>5</v>
      </c>
      <c r="B10" s="63" t="s">
        <v>11</v>
      </c>
      <c r="C10" s="63">
        <v>200</v>
      </c>
      <c r="D10" s="63">
        <v>60</v>
      </c>
      <c r="E10" s="63">
        <v>15</v>
      </c>
      <c r="F10" s="63">
        <v>15</v>
      </c>
      <c r="G10" s="63">
        <v>137</v>
      </c>
    </row>
    <row r="11" spans="1:7" ht="12.75">
      <c r="A11" s="62">
        <v>6</v>
      </c>
      <c r="B11" s="63" t="s">
        <v>12</v>
      </c>
      <c r="C11" s="63">
        <v>300</v>
      </c>
      <c r="D11" s="63">
        <v>8</v>
      </c>
      <c r="E11" s="63">
        <v>2</v>
      </c>
      <c r="F11" s="63">
        <v>2</v>
      </c>
      <c r="G11" s="63">
        <v>275</v>
      </c>
    </row>
    <row r="12" spans="1:8" ht="12.75">
      <c r="A12" s="62">
        <v>7</v>
      </c>
      <c r="B12" s="63" t="s">
        <v>13</v>
      </c>
      <c r="C12" s="63">
        <v>2118</v>
      </c>
      <c r="D12" s="63">
        <v>255</v>
      </c>
      <c r="E12" s="63">
        <v>78</v>
      </c>
      <c r="F12" s="63">
        <v>73</v>
      </c>
      <c r="G12" s="63">
        <v>1506</v>
      </c>
      <c r="H12" s="126"/>
    </row>
    <row r="13" spans="1:7" ht="12.75">
      <c r="A13" s="62">
        <v>8</v>
      </c>
      <c r="B13" s="63" t="s">
        <v>159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</row>
    <row r="14" spans="1:7" ht="12.75">
      <c r="A14" s="62">
        <v>9</v>
      </c>
      <c r="B14" s="63" t="s">
        <v>14</v>
      </c>
      <c r="C14" s="63">
        <v>192</v>
      </c>
      <c r="D14" s="63">
        <v>1</v>
      </c>
      <c r="E14" s="63">
        <v>0</v>
      </c>
      <c r="F14" s="63">
        <v>0</v>
      </c>
      <c r="G14" s="63">
        <v>67</v>
      </c>
    </row>
    <row r="15" spans="1:7" ht="12.75">
      <c r="A15" s="62">
        <v>10</v>
      </c>
      <c r="B15" s="63" t="s">
        <v>15</v>
      </c>
      <c r="C15" s="63">
        <v>0</v>
      </c>
      <c r="D15" s="63">
        <v>7</v>
      </c>
      <c r="E15" s="63">
        <v>7</v>
      </c>
      <c r="F15" s="63">
        <v>2</v>
      </c>
      <c r="G15" s="63">
        <v>15</v>
      </c>
    </row>
    <row r="16" spans="1:7" ht="12.75">
      <c r="A16" s="62">
        <v>11</v>
      </c>
      <c r="B16" s="63" t="s">
        <v>16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ht="12.75">
      <c r="A17" s="62">
        <v>12</v>
      </c>
      <c r="B17" s="63" t="s">
        <v>17</v>
      </c>
      <c r="C17" s="63">
        <v>0</v>
      </c>
      <c r="D17" s="63">
        <v>5</v>
      </c>
      <c r="E17" s="63">
        <v>1</v>
      </c>
      <c r="F17" s="63">
        <v>1</v>
      </c>
      <c r="G17" s="63">
        <v>44</v>
      </c>
    </row>
    <row r="18" spans="1:7" ht="12.75">
      <c r="A18" s="62">
        <v>13</v>
      </c>
      <c r="B18" s="63" t="s">
        <v>161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</row>
    <row r="19" spans="1:7" ht="12.75">
      <c r="A19" s="62">
        <v>14</v>
      </c>
      <c r="B19" s="63" t="s">
        <v>76</v>
      </c>
      <c r="C19" s="63">
        <v>972</v>
      </c>
      <c r="D19" s="63">
        <v>16</v>
      </c>
      <c r="E19" s="63">
        <v>4</v>
      </c>
      <c r="F19" s="63">
        <v>4</v>
      </c>
      <c r="G19" s="63">
        <v>112</v>
      </c>
    </row>
    <row r="20" spans="1:7" ht="12.75">
      <c r="A20" s="62">
        <v>15</v>
      </c>
      <c r="B20" s="63" t="s">
        <v>103</v>
      </c>
      <c r="C20" s="63">
        <v>168</v>
      </c>
      <c r="D20" s="63">
        <v>0</v>
      </c>
      <c r="E20" s="63">
        <v>0</v>
      </c>
      <c r="F20" s="63">
        <v>0</v>
      </c>
      <c r="G20" s="63">
        <v>103</v>
      </c>
    </row>
    <row r="21" spans="1:7" ht="12.75">
      <c r="A21" s="62">
        <v>16</v>
      </c>
      <c r="B21" s="63" t="s">
        <v>20</v>
      </c>
      <c r="C21" s="63">
        <v>425</v>
      </c>
      <c r="D21" s="63">
        <v>267</v>
      </c>
      <c r="E21" s="63">
        <v>67</v>
      </c>
      <c r="F21" s="63">
        <v>67</v>
      </c>
      <c r="G21" s="63">
        <v>2068</v>
      </c>
    </row>
    <row r="22" spans="1:7" ht="12.75">
      <c r="A22" s="62">
        <v>17</v>
      </c>
      <c r="B22" s="63" t="s">
        <v>21</v>
      </c>
      <c r="C22" s="63">
        <v>50</v>
      </c>
      <c r="D22" s="63">
        <v>23</v>
      </c>
      <c r="E22" s="63">
        <v>10</v>
      </c>
      <c r="F22" s="63">
        <v>10</v>
      </c>
      <c r="G22" s="63">
        <v>142</v>
      </c>
    </row>
    <row r="23" spans="1:7" ht="12.75">
      <c r="A23" s="62">
        <v>18</v>
      </c>
      <c r="B23" s="63" t="s">
        <v>19</v>
      </c>
      <c r="C23" s="63">
        <v>24</v>
      </c>
      <c r="D23" s="63">
        <v>0</v>
      </c>
      <c r="E23" s="63">
        <v>0</v>
      </c>
      <c r="F23" s="63">
        <v>0</v>
      </c>
      <c r="G23" s="63">
        <v>0</v>
      </c>
    </row>
    <row r="24" spans="1:8" ht="12.75">
      <c r="A24" s="62">
        <v>19</v>
      </c>
      <c r="B24" s="63" t="s">
        <v>123</v>
      </c>
      <c r="C24" s="63">
        <v>36</v>
      </c>
      <c r="D24" s="63">
        <v>0</v>
      </c>
      <c r="E24" s="63">
        <v>0</v>
      </c>
      <c r="F24" s="63">
        <v>0</v>
      </c>
      <c r="G24" s="63">
        <v>0</v>
      </c>
      <c r="H24" s="126"/>
    </row>
    <row r="25" spans="1:7" s="206" customFormat="1" ht="14.25">
      <c r="A25" s="204"/>
      <c r="B25" s="154" t="s">
        <v>221</v>
      </c>
      <c r="C25" s="154">
        <f>SUM(C6:C24)</f>
        <v>6216</v>
      </c>
      <c r="D25" s="154">
        <f>SUM(D6:D24)</f>
        <v>1053</v>
      </c>
      <c r="E25" s="205">
        <f>SUM(E6:E24)</f>
        <v>289</v>
      </c>
      <c r="F25" s="154">
        <f>SUM(F6:F24)</f>
        <v>275</v>
      </c>
      <c r="G25" s="154">
        <f>SUM(G6:G24)</f>
        <v>10227</v>
      </c>
    </row>
    <row r="26" spans="1:7" ht="12.75">
      <c r="A26" s="62">
        <v>20</v>
      </c>
      <c r="B26" s="63" t="s">
        <v>23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8" ht="12.75">
      <c r="A27" s="62">
        <v>21</v>
      </c>
      <c r="B27" s="63" t="s">
        <v>256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126"/>
    </row>
    <row r="28" spans="1:8" ht="12.75">
      <c r="A28" s="62">
        <v>22</v>
      </c>
      <c r="B28" s="63" t="s">
        <v>166</v>
      </c>
      <c r="C28" s="63">
        <v>0</v>
      </c>
      <c r="D28" s="63">
        <v>0</v>
      </c>
      <c r="E28" s="63">
        <v>0</v>
      </c>
      <c r="F28" s="63">
        <v>0</v>
      </c>
      <c r="G28" s="63">
        <v>32</v>
      </c>
      <c r="H28" s="126"/>
    </row>
    <row r="29" spans="1:7" ht="12.75">
      <c r="A29" s="62">
        <v>23</v>
      </c>
      <c r="B29" s="63" t="s">
        <v>24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</row>
    <row r="30" spans="1:7" ht="12.75">
      <c r="A30" s="62">
        <v>24</v>
      </c>
      <c r="B30" s="63" t="s">
        <v>22</v>
      </c>
      <c r="C30" s="63">
        <v>0</v>
      </c>
      <c r="D30" s="63">
        <v>0</v>
      </c>
      <c r="E30" s="63">
        <v>0</v>
      </c>
      <c r="F30" s="63">
        <v>0</v>
      </c>
      <c r="G30" s="63">
        <v>1</v>
      </c>
    </row>
    <row r="31" spans="1:7" ht="12.75">
      <c r="A31" s="62">
        <v>25</v>
      </c>
      <c r="B31" s="63" t="s">
        <v>139</v>
      </c>
      <c r="C31" s="63">
        <v>32</v>
      </c>
      <c r="D31" s="63">
        <v>0</v>
      </c>
      <c r="E31" s="63">
        <v>0</v>
      </c>
      <c r="F31" s="63">
        <v>0</v>
      </c>
      <c r="G31" s="63">
        <v>0</v>
      </c>
    </row>
    <row r="32" spans="1:7" ht="12.75">
      <c r="A32" s="62">
        <v>26</v>
      </c>
      <c r="B32" s="63" t="s">
        <v>18</v>
      </c>
      <c r="C32" s="63">
        <v>1000</v>
      </c>
      <c r="D32" s="63">
        <v>37</v>
      </c>
      <c r="E32" s="63">
        <v>18</v>
      </c>
      <c r="F32" s="63">
        <v>10</v>
      </c>
      <c r="G32" s="63">
        <v>298</v>
      </c>
    </row>
    <row r="33" spans="1:7" ht="12.75">
      <c r="A33" s="62">
        <v>27</v>
      </c>
      <c r="B33" s="63" t="s">
        <v>102</v>
      </c>
      <c r="C33" s="63">
        <v>125</v>
      </c>
      <c r="D33" s="63">
        <v>85</v>
      </c>
      <c r="E33" s="63">
        <v>24</v>
      </c>
      <c r="F33" s="63">
        <v>24</v>
      </c>
      <c r="G33" s="63">
        <v>303</v>
      </c>
    </row>
    <row r="34" spans="1:7" s="206" customFormat="1" ht="14.25">
      <c r="A34" s="204"/>
      <c r="B34" s="154" t="s">
        <v>223</v>
      </c>
      <c r="C34" s="154">
        <f>SUM(C26:C33)</f>
        <v>1157</v>
      </c>
      <c r="D34" s="154">
        <f>SUM(D26:D33)</f>
        <v>122</v>
      </c>
      <c r="E34" s="205">
        <f>SUM(E26:E33)</f>
        <v>42</v>
      </c>
      <c r="F34" s="154">
        <f>SUM(F26:F33)</f>
        <v>34</v>
      </c>
      <c r="G34" s="154">
        <f>SUM(G26:G33)</f>
        <v>634</v>
      </c>
    </row>
    <row r="35" spans="1:7" ht="12.75">
      <c r="A35" s="62">
        <v>28</v>
      </c>
      <c r="B35" s="63" t="s">
        <v>160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ht="12.75">
      <c r="A36" s="62">
        <v>29</v>
      </c>
      <c r="B36" s="63" t="s">
        <v>262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</row>
    <row r="37" spans="1:7" ht="12.75">
      <c r="A37" s="66">
        <v>30</v>
      </c>
      <c r="B37" s="63" t="s">
        <v>227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ht="12.75">
      <c r="A38" s="62">
        <v>31</v>
      </c>
      <c r="B38" s="63" t="s">
        <v>214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</row>
    <row r="39" spans="1:7" ht="12.75">
      <c r="A39" s="66">
        <v>32</v>
      </c>
      <c r="B39" s="63" t="s">
        <v>231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</row>
    <row r="40" spans="1:7" ht="12.75">
      <c r="A40" s="62">
        <v>33</v>
      </c>
      <c r="B40" s="63" t="s">
        <v>215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</row>
    <row r="41" spans="1:7" ht="12.75">
      <c r="A41" s="66">
        <v>34</v>
      </c>
      <c r="B41" s="63" t="s">
        <v>216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ht="12.75">
      <c r="A42" s="136">
        <v>35</v>
      </c>
      <c r="B42" s="139" t="s">
        <v>358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ht="12.75">
      <c r="A43" s="62">
        <v>36</v>
      </c>
      <c r="B43" s="63" t="s">
        <v>234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</row>
    <row r="44" spans="1:7" ht="12.75">
      <c r="A44" s="62">
        <v>37</v>
      </c>
      <c r="B44" s="63" t="s">
        <v>246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ht="12.75">
      <c r="A45" s="66">
        <v>38</v>
      </c>
      <c r="B45" s="63" t="s">
        <v>25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ht="12.75">
      <c r="A46" s="62">
        <v>39</v>
      </c>
      <c r="B46" s="63" t="s">
        <v>220</v>
      </c>
      <c r="C46" s="63">
        <v>5</v>
      </c>
      <c r="D46" s="63">
        <v>0</v>
      </c>
      <c r="E46" s="63">
        <v>0</v>
      </c>
      <c r="F46" s="63">
        <v>0</v>
      </c>
      <c r="G46" s="63">
        <v>0</v>
      </c>
    </row>
    <row r="47" spans="1:7" ht="12.75">
      <c r="A47" s="62">
        <v>40</v>
      </c>
      <c r="B47" s="63" t="s">
        <v>359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</row>
    <row r="48" spans="1:8" ht="12.75">
      <c r="A48" s="66">
        <v>41</v>
      </c>
      <c r="B48" s="63" t="s">
        <v>447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126"/>
    </row>
    <row r="49" spans="1:7" s="206" customFormat="1" ht="14.25">
      <c r="A49" s="204"/>
      <c r="B49" s="154" t="s">
        <v>222</v>
      </c>
      <c r="C49" s="154">
        <f>SUM(C35:C48)</f>
        <v>5</v>
      </c>
      <c r="D49" s="154">
        <f>SUM(D35:D48)</f>
        <v>0</v>
      </c>
      <c r="E49" s="154">
        <f>SUM(E35:E48)</f>
        <v>0</v>
      </c>
      <c r="F49" s="154">
        <f>SUM(F35:F48)</f>
        <v>0</v>
      </c>
      <c r="G49" s="154">
        <f>SUM(G35:G48)</f>
        <v>0</v>
      </c>
    </row>
    <row r="50" spans="1:7" s="206" customFormat="1" ht="14.25">
      <c r="A50" s="204"/>
      <c r="B50" s="110" t="s">
        <v>121</v>
      </c>
      <c r="C50" s="154">
        <f>C25+C34+C49</f>
        <v>7378</v>
      </c>
      <c r="D50" s="154">
        <f>D25+D34+D49</f>
        <v>1175</v>
      </c>
      <c r="E50" s="205">
        <f>E25+E34+E49</f>
        <v>331</v>
      </c>
      <c r="F50" s="154">
        <f>F25+F34+F49</f>
        <v>309</v>
      </c>
      <c r="G50" s="154">
        <f>G25+G34+G49</f>
        <v>10861</v>
      </c>
    </row>
    <row r="51" spans="1:7" ht="12.75">
      <c r="A51" s="36"/>
      <c r="B51" s="31"/>
      <c r="C51" s="80"/>
      <c r="D51" s="80"/>
      <c r="E51" s="86"/>
      <c r="F51" s="34"/>
      <c r="G51" s="80"/>
    </row>
    <row r="52" spans="1:7" ht="12.75">
      <c r="A52" s="36"/>
      <c r="B52" s="31"/>
      <c r="C52" s="80"/>
      <c r="D52" s="80"/>
      <c r="E52" s="86"/>
      <c r="F52" s="34"/>
      <c r="G52" s="80"/>
    </row>
    <row r="53" spans="1:7" ht="12.75">
      <c r="A53" s="36"/>
      <c r="B53" s="31"/>
      <c r="C53" s="80"/>
      <c r="D53" s="101"/>
      <c r="E53" s="85"/>
      <c r="F53" s="35"/>
      <c r="G53" s="101"/>
    </row>
    <row r="54" spans="1:7" ht="18" customHeight="1">
      <c r="A54" s="55" t="s">
        <v>120</v>
      </c>
      <c r="B54" s="55" t="s">
        <v>5</v>
      </c>
      <c r="C54" s="104" t="s">
        <v>74</v>
      </c>
      <c r="D54" s="104" t="s">
        <v>206</v>
      </c>
      <c r="E54" s="69" t="s">
        <v>61</v>
      </c>
      <c r="F54" s="69" t="s">
        <v>61</v>
      </c>
      <c r="G54" s="104" t="s">
        <v>209</v>
      </c>
    </row>
    <row r="55" spans="1:7" ht="18" customHeight="1">
      <c r="A55" s="59" t="s">
        <v>6</v>
      </c>
      <c r="B55" s="93"/>
      <c r="C55" s="121"/>
      <c r="D55" s="117" t="s">
        <v>207</v>
      </c>
      <c r="E55" s="70" t="s">
        <v>105</v>
      </c>
      <c r="F55" s="70" t="s">
        <v>148</v>
      </c>
      <c r="G55" s="117" t="s">
        <v>210</v>
      </c>
    </row>
    <row r="56" spans="1:7" ht="12.75">
      <c r="A56" s="62">
        <v>42</v>
      </c>
      <c r="B56" s="63" t="s">
        <v>263</v>
      </c>
      <c r="C56" s="63">
        <v>2000</v>
      </c>
      <c r="D56" s="63">
        <v>60</v>
      </c>
      <c r="E56" s="63">
        <v>15</v>
      </c>
      <c r="F56" s="63">
        <v>15</v>
      </c>
      <c r="G56" s="63">
        <v>615</v>
      </c>
    </row>
    <row r="57" spans="1:7" ht="12.75">
      <c r="A57" s="62">
        <v>43</v>
      </c>
      <c r="B57" s="71" t="s">
        <v>77</v>
      </c>
      <c r="C57" s="63">
        <v>200</v>
      </c>
      <c r="D57" s="63">
        <v>100</v>
      </c>
      <c r="E57" s="63">
        <v>24</v>
      </c>
      <c r="F57" s="63">
        <v>24</v>
      </c>
      <c r="G57" s="63">
        <v>545</v>
      </c>
    </row>
    <row r="58" spans="1:7" ht="12.75">
      <c r="A58" s="62">
        <v>44</v>
      </c>
      <c r="B58" s="71" t="s">
        <v>264</v>
      </c>
      <c r="C58" s="63">
        <v>3000</v>
      </c>
      <c r="D58" s="63">
        <v>942</v>
      </c>
      <c r="E58" s="63">
        <v>272</v>
      </c>
      <c r="F58" s="63">
        <v>273</v>
      </c>
      <c r="G58" s="63">
        <v>4416</v>
      </c>
    </row>
    <row r="59" spans="1:7" ht="12.75">
      <c r="A59" s="62">
        <v>45</v>
      </c>
      <c r="B59" s="63" t="s">
        <v>29</v>
      </c>
      <c r="C59" s="63">
        <v>485</v>
      </c>
      <c r="D59" s="63">
        <v>3</v>
      </c>
      <c r="E59" s="63">
        <v>1</v>
      </c>
      <c r="F59" s="63">
        <v>1</v>
      </c>
      <c r="G59" s="63">
        <v>1349</v>
      </c>
    </row>
    <row r="60" spans="1:7" ht="12.75">
      <c r="A60" s="62">
        <v>46</v>
      </c>
      <c r="B60" s="71" t="s">
        <v>230</v>
      </c>
      <c r="C60" s="63">
        <v>600</v>
      </c>
      <c r="D60" s="63">
        <v>580</v>
      </c>
      <c r="E60" s="63">
        <v>141</v>
      </c>
      <c r="F60" s="63">
        <v>136</v>
      </c>
      <c r="G60" s="63">
        <v>3762</v>
      </c>
    </row>
    <row r="61" spans="1:7" ht="12.75">
      <c r="A61" s="62">
        <v>47</v>
      </c>
      <c r="B61" s="71" t="s">
        <v>30</v>
      </c>
      <c r="C61" s="63">
        <v>0</v>
      </c>
      <c r="D61" s="63">
        <v>191</v>
      </c>
      <c r="E61" s="63">
        <v>73</v>
      </c>
      <c r="F61" s="63">
        <v>77</v>
      </c>
      <c r="G61" s="63">
        <v>1242</v>
      </c>
    </row>
    <row r="62" spans="1:9" ht="12.75">
      <c r="A62" s="62">
        <v>48</v>
      </c>
      <c r="B62" s="71" t="s">
        <v>28</v>
      </c>
      <c r="C62" s="63">
        <v>350</v>
      </c>
      <c r="D62" s="63">
        <v>92</v>
      </c>
      <c r="E62" s="63">
        <v>20</v>
      </c>
      <c r="F62" s="63">
        <v>20</v>
      </c>
      <c r="G62" s="63">
        <v>636</v>
      </c>
      <c r="H62" s="126"/>
      <c r="I62" s="126"/>
    </row>
    <row r="63" spans="1:7" ht="12.75">
      <c r="A63" s="62">
        <v>49</v>
      </c>
      <c r="B63" s="71" t="s">
        <v>265</v>
      </c>
      <c r="C63" s="63">
        <v>700</v>
      </c>
      <c r="D63" s="63">
        <v>673</v>
      </c>
      <c r="E63" s="63">
        <v>164</v>
      </c>
      <c r="F63" s="63">
        <v>152</v>
      </c>
      <c r="G63" s="63">
        <v>4729</v>
      </c>
    </row>
    <row r="64" spans="1:8" ht="12.75">
      <c r="A64" s="62">
        <v>50</v>
      </c>
      <c r="B64" s="71" t="s">
        <v>26</v>
      </c>
      <c r="C64" s="63">
        <v>0</v>
      </c>
      <c r="D64" s="63">
        <v>169</v>
      </c>
      <c r="E64" s="63">
        <v>43</v>
      </c>
      <c r="F64" s="63">
        <v>43</v>
      </c>
      <c r="G64" s="63">
        <v>941</v>
      </c>
      <c r="H64" s="126"/>
    </row>
    <row r="65" spans="1:7" ht="12.75">
      <c r="A65" s="62">
        <v>51</v>
      </c>
      <c r="B65" s="71" t="s">
        <v>27</v>
      </c>
      <c r="C65" s="63">
        <v>0</v>
      </c>
      <c r="D65" s="63">
        <v>45</v>
      </c>
      <c r="E65" s="63">
        <v>31</v>
      </c>
      <c r="F65" s="63">
        <v>31</v>
      </c>
      <c r="G65" s="63">
        <v>224</v>
      </c>
    </row>
    <row r="66" spans="1:7" s="206" customFormat="1" ht="14.25">
      <c r="A66" s="62"/>
      <c r="B66" s="110" t="s">
        <v>121</v>
      </c>
      <c r="C66" s="154">
        <f>SUM(C56:C65)</f>
        <v>7335</v>
      </c>
      <c r="D66" s="154">
        <f>SUM(D56:D65)</f>
        <v>2855</v>
      </c>
      <c r="E66" s="205">
        <f>SUM(E56:E65)</f>
        <v>784</v>
      </c>
      <c r="F66" s="154">
        <f>SUM(F56:F65)</f>
        <v>772</v>
      </c>
      <c r="G66" s="154">
        <f>SUM(G56:G65)</f>
        <v>18459</v>
      </c>
    </row>
    <row r="67" spans="1:7" ht="9" customHeight="1">
      <c r="A67" s="62"/>
      <c r="B67" t="s">
        <v>33</v>
      </c>
      <c r="C67" s="63"/>
      <c r="D67" s="63"/>
      <c r="E67" s="71"/>
      <c r="F67" s="63"/>
      <c r="G67" s="63"/>
    </row>
    <row r="68" spans="1:7" ht="12.75">
      <c r="A68" s="62">
        <v>52</v>
      </c>
      <c r="B68" s="63" t="s">
        <v>31</v>
      </c>
      <c r="C68" s="63">
        <v>1990</v>
      </c>
      <c r="D68" s="63">
        <v>44</v>
      </c>
      <c r="E68" s="63">
        <v>10</v>
      </c>
      <c r="F68" s="63">
        <v>10</v>
      </c>
      <c r="G68" s="63">
        <v>202</v>
      </c>
    </row>
    <row r="69" spans="1:9" ht="12.75">
      <c r="A69" s="62">
        <v>53</v>
      </c>
      <c r="B69" s="63" t="s">
        <v>129</v>
      </c>
      <c r="C69" s="63">
        <v>930</v>
      </c>
      <c r="D69" s="63">
        <v>570</v>
      </c>
      <c r="E69" s="63">
        <v>290</v>
      </c>
      <c r="F69" s="63">
        <v>290</v>
      </c>
      <c r="G69" s="63">
        <v>570</v>
      </c>
      <c r="H69" s="126"/>
      <c r="I69" s="126"/>
    </row>
    <row r="70" spans="1:7" s="206" customFormat="1" ht="14.25">
      <c r="A70" s="204"/>
      <c r="B70" s="110" t="s">
        <v>121</v>
      </c>
      <c r="C70" s="154">
        <f>SUM(C68:C69)</f>
        <v>2920</v>
      </c>
      <c r="D70" s="154">
        <f>SUM(D68:D69)</f>
        <v>614</v>
      </c>
      <c r="E70" s="205">
        <f>SUM(E68:E69)</f>
        <v>300</v>
      </c>
      <c r="F70" s="154">
        <f>SUM(F68:F69)</f>
        <v>300</v>
      </c>
      <c r="G70" s="154">
        <f>SUM(G68:G69)</f>
        <v>772</v>
      </c>
    </row>
    <row r="71" spans="1:7" s="206" customFormat="1" ht="14.25">
      <c r="A71" s="204"/>
      <c r="B71" s="110" t="s">
        <v>32</v>
      </c>
      <c r="C71" s="154">
        <f>+C50+C66+C70</f>
        <v>17633</v>
      </c>
      <c r="D71" s="154">
        <f>+D50+D66+D70</f>
        <v>4644</v>
      </c>
      <c r="E71" s="205">
        <f>+E50+E66+E70</f>
        <v>1415</v>
      </c>
      <c r="F71" s="154">
        <f>+F50+F66+F70</f>
        <v>1381</v>
      </c>
      <c r="G71" s="154">
        <f>+G50+G66+G70</f>
        <v>30092</v>
      </c>
    </row>
    <row r="76" ht="12.75">
      <c r="C76" s="6">
        <v>16</v>
      </c>
    </row>
    <row r="77" ht="12.75">
      <c r="C77" s="6">
        <v>16</v>
      </c>
    </row>
    <row r="82" ht="12.75">
      <c r="D82" s="6">
        <v>16</v>
      </c>
    </row>
    <row r="83" ht="12.75">
      <c r="D83" s="6">
        <v>16</v>
      </c>
    </row>
  </sheetData>
  <printOptions gridLines="1" horizontalCentered="1"/>
  <pageMargins left="0.75" right="0.75" top="0.47" bottom="0.55" header="0.38" footer="0.43"/>
  <pageSetup blackAndWhite="1" horizontalDpi="300" verticalDpi="300" orientation="landscape" paperSize="9" scale="81" r:id="rId2"/>
  <rowBreaks count="1" manualBreakCount="1">
    <brk id="50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E1">
      <selection activeCell="H20" sqref="H20"/>
    </sheetView>
  </sheetViews>
  <sheetFormatPr defaultColWidth="9.140625" defaultRowHeight="12.75"/>
  <cols>
    <col min="1" max="1" width="3.7109375" style="0" customWidth="1"/>
    <col min="2" max="2" width="22.8515625" style="0" customWidth="1"/>
    <col min="3" max="3" width="10.28125" style="6" customWidth="1"/>
    <col min="4" max="4" width="10.140625" style="6" customWidth="1"/>
    <col min="5" max="5" width="12.421875" style="22" customWidth="1"/>
    <col min="6" max="6" width="12.421875" style="7" customWidth="1"/>
    <col min="7" max="7" width="15.28125" style="6" customWidth="1"/>
    <col min="8" max="8" width="10.57421875" style="6" customWidth="1"/>
    <col min="9" max="9" width="11.28125" style="6" customWidth="1"/>
    <col min="10" max="11" width="12.421875" style="7" customWidth="1"/>
    <col min="12" max="12" width="15.28125" style="6" customWidth="1"/>
  </cols>
  <sheetData>
    <row r="1" spans="1:12" ht="16.5" customHeight="1">
      <c r="A1" s="31"/>
      <c r="B1" s="31"/>
      <c r="C1" s="80"/>
      <c r="D1" s="122"/>
      <c r="E1" s="38"/>
      <c r="F1" s="39"/>
      <c r="G1" s="122"/>
      <c r="H1" s="101"/>
      <c r="I1" s="101"/>
      <c r="J1" s="35"/>
      <c r="K1" s="35"/>
      <c r="L1" s="101"/>
    </row>
    <row r="2" spans="1:12" ht="18" customHeight="1">
      <c r="A2" s="36"/>
      <c r="B2" s="36"/>
      <c r="C2" s="101"/>
      <c r="D2" s="122"/>
      <c r="E2" s="38"/>
      <c r="F2" s="39"/>
      <c r="G2" s="122"/>
      <c r="H2" s="101"/>
      <c r="I2" s="101"/>
      <c r="J2" s="35"/>
      <c r="K2" s="35"/>
      <c r="L2" s="101"/>
    </row>
    <row r="3" spans="1:12" ht="18" customHeight="1">
      <c r="A3" s="36"/>
      <c r="B3" s="36"/>
      <c r="C3" s="101"/>
      <c r="D3" s="122"/>
      <c r="E3" s="38"/>
      <c r="F3" s="39"/>
      <c r="G3" s="122"/>
      <c r="H3" s="101"/>
      <c r="I3" s="101"/>
      <c r="J3" s="35"/>
      <c r="K3" s="35"/>
      <c r="L3" s="101"/>
    </row>
    <row r="4" spans="1:12" ht="15" customHeight="1">
      <c r="A4" s="55" t="s">
        <v>120</v>
      </c>
      <c r="B4" s="55" t="s">
        <v>5</v>
      </c>
      <c r="C4" s="756" t="s">
        <v>251</v>
      </c>
      <c r="D4" s="757"/>
      <c r="E4" s="757"/>
      <c r="F4" s="757"/>
      <c r="G4" s="758"/>
      <c r="H4" s="756" t="s">
        <v>252</v>
      </c>
      <c r="I4" s="757"/>
      <c r="J4" s="757"/>
      <c r="K4" s="757"/>
      <c r="L4" s="758"/>
    </row>
    <row r="5" spans="1:12" ht="12.75">
      <c r="A5" s="56" t="s">
        <v>6</v>
      </c>
      <c r="B5" s="97"/>
      <c r="C5" s="104" t="s">
        <v>74</v>
      </c>
      <c r="D5" s="104" t="s">
        <v>206</v>
      </c>
      <c r="E5" s="69" t="s">
        <v>61</v>
      </c>
      <c r="F5" s="69" t="s">
        <v>61</v>
      </c>
      <c r="G5" s="104" t="s">
        <v>162</v>
      </c>
      <c r="H5" s="104" t="s">
        <v>74</v>
      </c>
      <c r="I5" s="104" t="s">
        <v>206</v>
      </c>
      <c r="J5" s="69" t="s">
        <v>61</v>
      </c>
      <c r="K5" s="69" t="s">
        <v>61</v>
      </c>
      <c r="L5" s="104" t="s">
        <v>162</v>
      </c>
    </row>
    <row r="6" spans="1:12" ht="12.75">
      <c r="A6" s="59"/>
      <c r="B6" s="93"/>
      <c r="C6" s="121"/>
      <c r="D6" s="117" t="s">
        <v>207</v>
      </c>
      <c r="E6" s="70" t="s">
        <v>105</v>
      </c>
      <c r="F6" s="70" t="s">
        <v>148</v>
      </c>
      <c r="G6" s="118" t="s">
        <v>250</v>
      </c>
      <c r="H6" s="121"/>
      <c r="I6" s="117" t="s">
        <v>207</v>
      </c>
      <c r="J6" s="70" t="s">
        <v>105</v>
      </c>
      <c r="K6" s="70" t="s">
        <v>148</v>
      </c>
      <c r="L6" s="118" t="s">
        <v>250</v>
      </c>
    </row>
    <row r="7" spans="1:12" s="143" customFormat="1" ht="12" customHeight="1">
      <c r="A7" s="141">
        <v>1</v>
      </c>
      <c r="B7" s="142" t="s">
        <v>7</v>
      </c>
      <c r="C7" s="142">
        <v>300</v>
      </c>
      <c r="D7" s="142">
        <v>126</v>
      </c>
      <c r="E7" s="142">
        <v>41</v>
      </c>
      <c r="F7" s="142">
        <v>25</v>
      </c>
      <c r="G7" s="142">
        <v>635</v>
      </c>
      <c r="H7" s="142">
        <v>200</v>
      </c>
      <c r="I7" s="142">
        <v>281</v>
      </c>
      <c r="J7" s="142">
        <v>60</v>
      </c>
      <c r="K7" s="142">
        <v>56</v>
      </c>
      <c r="L7" s="142">
        <v>586</v>
      </c>
    </row>
    <row r="8" spans="1:12" s="143" customFormat="1" ht="12" customHeight="1">
      <c r="A8" s="141">
        <v>2</v>
      </c>
      <c r="B8" s="142" t="s">
        <v>8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</row>
    <row r="9" spans="1:12" s="143" customFormat="1" ht="12" customHeight="1">
      <c r="A9" s="141">
        <v>3</v>
      </c>
      <c r="B9" s="142" t="s">
        <v>9</v>
      </c>
      <c r="C9" s="142">
        <v>150</v>
      </c>
      <c r="D9" s="142">
        <v>6</v>
      </c>
      <c r="E9" s="142">
        <v>1</v>
      </c>
      <c r="F9" s="142">
        <v>1</v>
      </c>
      <c r="G9" s="142">
        <v>111</v>
      </c>
      <c r="H9" s="142">
        <v>0</v>
      </c>
      <c r="I9" s="142">
        <v>62</v>
      </c>
      <c r="J9" s="142">
        <v>14</v>
      </c>
      <c r="K9" s="142">
        <v>10</v>
      </c>
      <c r="L9" s="142">
        <v>83</v>
      </c>
    </row>
    <row r="10" spans="1:12" ht="12" customHeight="1">
      <c r="A10" s="62">
        <v>4</v>
      </c>
      <c r="B10" s="63" t="s">
        <v>10</v>
      </c>
      <c r="C10" s="63">
        <v>0</v>
      </c>
      <c r="D10" s="63">
        <v>9</v>
      </c>
      <c r="E10" s="63">
        <v>2</v>
      </c>
      <c r="F10" s="63">
        <v>2</v>
      </c>
      <c r="G10" s="63">
        <v>864</v>
      </c>
      <c r="H10" s="63">
        <v>600</v>
      </c>
      <c r="I10" s="63">
        <v>5183</v>
      </c>
      <c r="J10" s="63">
        <v>1246</v>
      </c>
      <c r="K10" s="63">
        <v>1246</v>
      </c>
      <c r="L10" s="63">
        <v>5781</v>
      </c>
    </row>
    <row r="11" spans="1:12" ht="12" customHeight="1">
      <c r="A11" s="62">
        <v>5</v>
      </c>
      <c r="B11" s="63" t="s">
        <v>11</v>
      </c>
      <c r="C11" s="63">
        <v>25</v>
      </c>
      <c r="D11" s="63">
        <v>0</v>
      </c>
      <c r="E11" s="63">
        <v>0</v>
      </c>
      <c r="F11" s="63">
        <v>0</v>
      </c>
      <c r="G11" s="63">
        <v>8</v>
      </c>
      <c r="H11" s="63">
        <v>1500</v>
      </c>
      <c r="I11" s="63">
        <v>30</v>
      </c>
      <c r="J11" s="63">
        <v>9</v>
      </c>
      <c r="K11" s="63">
        <v>9</v>
      </c>
      <c r="L11" s="63">
        <v>1398</v>
      </c>
    </row>
    <row r="12" spans="1:12" ht="12" customHeight="1">
      <c r="A12" s="62">
        <v>6</v>
      </c>
      <c r="B12" s="63" t="s">
        <v>12</v>
      </c>
      <c r="C12" s="63">
        <v>0</v>
      </c>
      <c r="D12" s="63">
        <v>0</v>
      </c>
      <c r="E12" s="63">
        <v>0</v>
      </c>
      <c r="F12" s="63">
        <v>0</v>
      </c>
      <c r="G12" s="63">
        <v>1</v>
      </c>
      <c r="H12" s="63">
        <v>1000</v>
      </c>
      <c r="I12" s="63">
        <v>200</v>
      </c>
      <c r="J12" s="63">
        <v>47</v>
      </c>
      <c r="K12" s="63">
        <v>47</v>
      </c>
      <c r="L12" s="63">
        <v>368</v>
      </c>
    </row>
    <row r="13" spans="1:12" ht="12" customHeight="1">
      <c r="A13" s="62">
        <v>7</v>
      </c>
      <c r="B13" s="63" t="s">
        <v>13</v>
      </c>
      <c r="C13" s="63">
        <v>660</v>
      </c>
      <c r="D13" s="63">
        <v>30</v>
      </c>
      <c r="E13" s="63">
        <v>10</v>
      </c>
      <c r="F13" s="63">
        <v>9</v>
      </c>
      <c r="G13" s="63">
        <v>149</v>
      </c>
      <c r="H13" s="63">
        <v>500</v>
      </c>
      <c r="I13" s="63">
        <v>282</v>
      </c>
      <c r="J13" s="63">
        <v>67</v>
      </c>
      <c r="K13" s="63">
        <v>54</v>
      </c>
      <c r="L13" s="63">
        <v>584</v>
      </c>
    </row>
    <row r="14" spans="1:12" ht="12" customHeight="1">
      <c r="A14" s="62">
        <v>8</v>
      </c>
      <c r="B14" s="63" t="s">
        <v>159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</row>
    <row r="15" spans="1:12" ht="12" customHeight="1">
      <c r="A15" s="62">
        <v>9</v>
      </c>
      <c r="B15" s="63" t="s">
        <v>14</v>
      </c>
      <c r="C15" s="63">
        <v>23</v>
      </c>
      <c r="D15" s="63">
        <v>0</v>
      </c>
      <c r="E15" s="63">
        <v>0</v>
      </c>
      <c r="F15" s="63">
        <v>0</v>
      </c>
      <c r="G15" s="63">
        <v>3</v>
      </c>
      <c r="H15" s="63">
        <v>400</v>
      </c>
      <c r="I15" s="63">
        <v>88</v>
      </c>
      <c r="J15" s="63">
        <v>22</v>
      </c>
      <c r="K15" s="63">
        <v>22</v>
      </c>
      <c r="L15" s="63">
        <v>370</v>
      </c>
    </row>
    <row r="16" spans="1:12" ht="12" customHeight="1">
      <c r="A16" s="62">
        <v>10</v>
      </c>
      <c r="B16" s="63" t="s">
        <v>15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</row>
    <row r="17" spans="1:12" ht="12" customHeight="1">
      <c r="A17" s="62">
        <v>11</v>
      </c>
      <c r="B17" s="63" t="s">
        <v>16</v>
      </c>
      <c r="C17" s="63">
        <v>0</v>
      </c>
      <c r="D17" s="63">
        <v>1</v>
      </c>
      <c r="E17" s="63">
        <v>1</v>
      </c>
      <c r="F17" s="63">
        <v>1</v>
      </c>
      <c r="G17" s="63">
        <v>12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</row>
    <row r="18" spans="1:12" ht="12" customHeight="1">
      <c r="A18" s="62">
        <v>12</v>
      </c>
      <c r="B18" s="63" t="s">
        <v>17</v>
      </c>
      <c r="C18" s="63">
        <v>0</v>
      </c>
      <c r="D18" s="63">
        <v>34</v>
      </c>
      <c r="E18" s="63">
        <v>8</v>
      </c>
      <c r="F18" s="63">
        <v>6</v>
      </c>
      <c r="G18" s="63">
        <v>34</v>
      </c>
      <c r="H18" s="63">
        <v>0</v>
      </c>
      <c r="I18" s="63">
        <v>7</v>
      </c>
      <c r="J18" s="63">
        <v>2</v>
      </c>
      <c r="K18" s="63">
        <v>2</v>
      </c>
      <c r="L18" s="63">
        <v>10</v>
      </c>
    </row>
    <row r="19" spans="1:12" ht="12" customHeight="1">
      <c r="A19" s="62">
        <v>13</v>
      </c>
      <c r="B19" s="63" t="s">
        <v>161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</row>
    <row r="20" spans="1:12" ht="12" customHeight="1">
      <c r="A20" s="62">
        <v>14</v>
      </c>
      <c r="B20" s="63" t="s">
        <v>76</v>
      </c>
      <c r="C20" s="63">
        <v>0</v>
      </c>
      <c r="D20" s="63">
        <v>5</v>
      </c>
      <c r="E20" s="63">
        <v>3</v>
      </c>
      <c r="F20" s="63">
        <v>3</v>
      </c>
      <c r="G20" s="63">
        <v>53</v>
      </c>
      <c r="H20" s="63">
        <v>0</v>
      </c>
      <c r="I20" s="63">
        <v>74</v>
      </c>
      <c r="J20" s="63">
        <v>18</v>
      </c>
      <c r="K20" s="63">
        <v>14</v>
      </c>
      <c r="L20" s="63">
        <v>81</v>
      </c>
    </row>
    <row r="21" spans="1:12" ht="12" customHeight="1">
      <c r="A21" s="62">
        <v>15</v>
      </c>
      <c r="B21" s="63" t="s">
        <v>103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190</v>
      </c>
      <c r="I21" s="63">
        <v>0</v>
      </c>
      <c r="J21" s="63">
        <v>0</v>
      </c>
      <c r="K21" s="63">
        <v>0</v>
      </c>
      <c r="L21" s="63">
        <v>149</v>
      </c>
    </row>
    <row r="22" spans="1:12" ht="12" customHeight="1">
      <c r="A22" s="62">
        <v>16</v>
      </c>
      <c r="B22" s="63" t="s">
        <v>20</v>
      </c>
      <c r="C22" s="63">
        <v>250</v>
      </c>
      <c r="D22" s="63">
        <v>289</v>
      </c>
      <c r="E22" s="63">
        <v>64</v>
      </c>
      <c r="F22" s="63">
        <v>64</v>
      </c>
      <c r="G22" s="63">
        <v>1077</v>
      </c>
      <c r="H22" s="63">
        <v>450</v>
      </c>
      <c r="I22" s="63">
        <v>529</v>
      </c>
      <c r="J22" s="63">
        <v>51</v>
      </c>
      <c r="K22" s="63">
        <v>51</v>
      </c>
      <c r="L22" s="63">
        <v>3002</v>
      </c>
    </row>
    <row r="23" spans="1:12" ht="12" customHeight="1">
      <c r="A23" s="62">
        <v>17</v>
      </c>
      <c r="B23" s="63" t="s">
        <v>21</v>
      </c>
      <c r="C23" s="63">
        <v>50</v>
      </c>
      <c r="D23" s="63">
        <v>4</v>
      </c>
      <c r="E23" s="63">
        <v>4</v>
      </c>
      <c r="F23" s="63">
        <v>4</v>
      </c>
      <c r="G23" s="63">
        <v>107</v>
      </c>
      <c r="H23" s="63">
        <v>2671</v>
      </c>
      <c r="I23" s="63">
        <v>46</v>
      </c>
      <c r="J23" s="63">
        <v>17</v>
      </c>
      <c r="K23" s="63">
        <v>16</v>
      </c>
      <c r="L23" s="63">
        <v>775</v>
      </c>
    </row>
    <row r="24" spans="1:12" ht="12" customHeight="1">
      <c r="A24" s="62">
        <v>18</v>
      </c>
      <c r="B24" s="63" t="s">
        <v>19</v>
      </c>
      <c r="C24" s="63">
        <v>50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</row>
    <row r="25" spans="1:12" ht="12" customHeight="1">
      <c r="A25" s="62">
        <v>19</v>
      </c>
      <c r="B25" s="63" t="s">
        <v>123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</row>
    <row r="26" spans="1:12" s="206" customFormat="1" ht="12" customHeight="1">
      <c r="A26" s="204"/>
      <c r="B26" s="154" t="s">
        <v>221</v>
      </c>
      <c r="C26" s="154">
        <f aca="true" t="shared" si="0" ref="C26:L26">SUM(C7:C25)</f>
        <v>1508</v>
      </c>
      <c r="D26" s="154">
        <f t="shared" si="0"/>
        <v>504</v>
      </c>
      <c r="E26" s="205">
        <f t="shared" si="0"/>
        <v>134</v>
      </c>
      <c r="F26" s="154">
        <f t="shared" si="0"/>
        <v>115</v>
      </c>
      <c r="G26" s="154">
        <f t="shared" si="0"/>
        <v>3054</v>
      </c>
      <c r="H26" s="154">
        <f t="shared" si="0"/>
        <v>7511</v>
      </c>
      <c r="I26" s="154">
        <f t="shared" si="0"/>
        <v>6782</v>
      </c>
      <c r="J26" s="205">
        <f t="shared" si="0"/>
        <v>1553</v>
      </c>
      <c r="K26" s="154">
        <f t="shared" si="0"/>
        <v>1527</v>
      </c>
      <c r="L26" s="154">
        <f t="shared" si="0"/>
        <v>13187</v>
      </c>
    </row>
    <row r="27" spans="1:12" ht="12" customHeight="1">
      <c r="A27" s="62">
        <v>20</v>
      </c>
      <c r="B27" s="63" t="s">
        <v>23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</row>
    <row r="28" spans="1:12" ht="12" customHeight="1">
      <c r="A28" s="62">
        <v>21</v>
      </c>
      <c r="B28" s="63" t="s">
        <v>256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</row>
    <row r="29" spans="1:12" ht="12" customHeight="1">
      <c r="A29" s="62">
        <v>22</v>
      </c>
      <c r="B29" s="63" t="s">
        <v>166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</row>
    <row r="30" spans="1:12" ht="12" customHeight="1">
      <c r="A30" s="62">
        <v>23</v>
      </c>
      <c r="B30" s="63" t="s">
        <v>24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</row>
    <row r="31" spans="1:12" ht="12" customHeight="1">
      <c r="A31" s="62">
        <v>24</v>
      </c>
      <c r="B31" s="63" t="s">
        <v>22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</row>
    <row r="32" spans="1:12" ht="12" customHeight="1">
      <c r="A32" s="62">
        <v>25</v>
      </c>
      <c r="B32" s="63" t="s">
        <v>139</v>
      </c>
      <c r="C32" s="63">
        <v>16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</row>
    <row r="33" spans="1:12" ht="12" customHeight="1">
      <c r="A33" s="62">
        <v>26</v>
      </c>
      <c r="B33" s="63" t="s">
        <v>18</v>
      </c>
      <c r="C33" s="63">
        <v>100</v>
      </c>
      <c r="D33" s="63">
        <v>1</v>
      </c>
      <c r="E33" s="63">
        <v>0</v>
      </c>
      <c r="F33" s="63">
        <v>0</v>
      </c>
      <c r="G33" s="63">
        <v>189</v>
      </c>
      <c r="H33" s="63">
        <v>600</v>
      </c>
      <c r="I33" s="63">
        <v>0</v>
      </c>
      <c r="J33" s="63">
        <v>0</v>
      </c>
      <c r="K33" s="63">
        <v>0</v>
      </c>
      <c r="L33" s="63">
        <v>0</v>
      </c>
    </row>
    <row r="34" spans="1:12" ht="12" customHeight="1">
      <c r="A34" s="62">
        <v>27</v>
      </c>
      <c r="B34" s="63" t="s">
        <v>102</v>
      </c>
      <c r="C34" s="63">
        <v>125</v>
      </c>
      <c r="D34" s="63">
        <v>73</v>
      </c>
      <c r="E34" s="63">
        <v>43</v>
      </c>
      <c r="F34" s="63">
        <v>43</v>
      </c>
      <c r="G34" s="63">
        <v>276</v>
      </c>
      <c r="H34" s="63">
        <v>0</v>
      </c>
      <c r="I34" s="63">
        <v>41</v>
      </c>
      <c r="J34" s="63">
        <v>9</v>
      </c>
      <c r="K34" s="63">
        <v>9</v>
      </c>
      <c r="L34" s="63">
        <v>429</v>
      </c>
    </row>
    <row r="35" spans="1:12" s="206" customFormat="1" ht="12" customHeight="1">
      <c r="A35" s="204"/>
      <c r="B35" s="154" t="s">
        <v>223</v>
      </c>
      <c r="C35" s="154">
        <f aca="true" t="shared" si="1" ref="C35:L35">SUM(C27:C34)</f>
        <v>241</v>
      </c>
      <c r="D35" s="154">
        <f t="shared" si="1"/>
        <v>74</v>
      </c>
      <c r="E35" s="205">
        <f t="shared" si="1"/>
        <v>43</v>
      </c>
      <c r="F35" s="154">
        <f t="shared" si="1"/>
        <v>43</v>
      </c>
      <c r="G35" s="154">
        <f t="shared" si="1"/>
        <v>465</v>
      </c>
      <c r="H35" s="154">
        <f t="shared" si="1"/>
        <v>600</v>
      </c>
      <c r="I35" s="154">
        <f t="shared" si="1"/>
        <v>41</v>
      </c>
      <c r="J35" s="205">
        <f t="shared" si="1"/>
        <v>9</v>
      </c>
      <c r="K35" s="154">
        <f t="shared" si="1"/>
        <v>9</v>
      </c>
      <c r="L35" s="154">
        <f t="shared" si="1"/>
        <v>429</v>
      </c>
    </row>
    <row r="36" spans="1:12" ht="12" customHeight="1">
      <c r="A36" s="62">
        <v>28</v>
      </c>
      <c r="B36" s="63" t="s">
        <v>160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</row>
    <row r="37" spans="1:12" ht="12" customHeight="1">
      <c r="A37" s="62">
        <v>29</v>
      </c>
      <c r="B37" s="63" t="s">
        <v>262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</row>
    <row r="38" spans="1:12" ht="12" customHeight="1">
      <c r="A38" s="66">
        <v>30</v>
      </c>
      <c r="B38" s="63" t="s">
        <v>227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</row>
    <row r="39" spans="1:12" ht="12" customHeight="1">
      <c r="A39" s="62">
        <v>31</v>
      </c>
      <c r="B39" s="63" t="s">
        <v>214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</row>
    <row r="40" spans="1:12" ht="12" customHeight="1">
      <c r="A40" s="66">
        <v>32</v>
      </c>
      <c r="B40" s="63" t="s">
        <v>231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</row>
    <row r="41" spans="1:12" ht="12" customHeight="1">
      <c r="A41" s="62">
        <v>33</v>
      </c>
      <c r="B41" s="63" t="s">
        <v>215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</row>
    <row r="42" spans="1:12" ht="12" customHeight="1">
      <c r="A42" s="66">
        <v>34</v>
      </c>
      <c r="B42" s="63" t="s">
        <v>216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</row>
    <row r="43" spans="1:12" ht="12" customHeight="1">
      <c r="A43" s="136">
        <v>35</v>
      </c>
      <c r="B43" s="139" t="s">
        <v>358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</row>
    <row r="44" spans="1:12" ht="12" customHeight="1">
      <c r="A44" s="62">
        <v>36</v>
      </c>
      <c r="B44" s="63" t="s">
        <v>234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</row>
    <row r="45" spans="1:12" ht="12" customHeight="1">
      <c r="A45" s="62">
        <v>37</v>
      </c>
      <c r="B45" s="63" t="s">
        <v>246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</row>
    <row r="46" spans="1:12" ht="12" customHeight="1">
      <c r="A46" s="66">
        <v>38</v>
      </c>
      <c r="B46" s="63" t="s">
        <v>25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</row>
    <row r="47" spans="1:12" ht="12" customHeight="1">
      <c r="A47" s="62">
        <v>39</v>
      </c>
      <c r="B47" s="63" t="s">
        <v>220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</row>
    <row r="48" spans="1:12" ht="12" customHeight="1">
      <c r="A48" s="62">
        <v>40</v>
      </c>
      <c r="B48" s="63" t="s">
        <v>359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</row>
    <row r="49" spans="1:12" ht="12" customHeight="1">
      <c r="A49" s="66">
        <v>41</v>
      </c>
      <c r="B49" s="63" t="s">
        <v>447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</row>
    <row r="50" spans="1:12" s="206" customFormat="1" ht="12" customHeight="1">
      <c r="A50" s="204"/>
      <c r="B50" s="154" t="s">
        <v>222</v>
      </c>
      <c r="C50" s="154">
        <f>SUM(C36:C49)</f>
        <v>0</v>
      </c>
      <c r="D50" s="154">
        <f aca="true" t="shared" si="2" ref="D50:L50">SUM(D36:D49)</f>
        <v>0</v>
      </c>
      <c r="E50" s="154">
        <f t="shared" si="2"/>
        <v>0</v>
      </c>
      <c r="F50" s="154">
        <f t="shared" si="2"/>
        <v>0</v>
      </c>
      <c r="G50" s="154">
        <f t="shared" si="2"/>
        <v>0</v>
      </c>
      <c r="H50" s="154">
        <f t="shared" si="2"/>
        <v>0</v>
      </c>
      <c r="I50" s="154">
        <f t="shared" si="2"/>
        <v>0</v>
      </c>
      <c r="J50" s="154">
        <f t="shared" si="2"/>
        <v>0</v>
      </c>
      <c r="K50" s="154">
        <f t="shared" si="2"/>
        <v>0</v>
      </c>
      <c r="L50" s="154">
        <f t="shared" si="2"/>
        <v>0</v>
      </c>
    </row>
    <row r="51" spans="1:12" s="206" customFormat="1" ht="12" customHeight="1">
      <c r="A51" s="204"/>
      <c r="B51" s="110" t="s">
        <v>121</v>
      </c>
      <c r="C51" s="154">
        <f aca="true" t="shared" si="3" ref="C51:L51">C26+C35+C50</f>
        <v>1749</v>
      </c>
      <c r="D51" s="154">
        <f t="shared" si="3"/>
        <v>578</v>
      </c>
      <c r="E51" s="205">
        <f t="shared" si="3"/>
        <v>177</v>
      </c>
      <c r="F51" s="154">
        <f t="shared" si="3"/>
        <v>158</v>
      </c>
      <c r="G51" s="154">
        <f t="shared" si="3"/>
        <v>3519</v>
      </c>
      <c r="H51" s="154">
        <f t="shared" si="3"/>
        <v>8111</v>
      </c>
      <c r="I51" s="154">
        <f t="shared" si="3"/>
        <v>6823</v>
      </c>
      <c r="J51" s="205">
        <f t="shared" si="3"/>
        <v>1562</v>
      </c>
      <c r="K51" s="154">
        <f t="shared" si="3"/>
        <v>1536</v>
      </c>
      <c r="L51" s="154">
        <f t="shared" si="3"/>
        <v>13616</v>
      </c>
    </row>
    <row r="52" spans="1:12" ht="18" customHeight="1">
      <c r="A52" s="36"/>
      <c r="B52" s="31"/>
      <c r="C52" s="80"/>
      <c r="D52" s="80"/>
      <c r="E52" s="86"/>
      <c r="F52" s="80"/>
      <c r="G52" s="80"/>
      <c r="H52" s="101"/>
      <c r="I52" s="101"/>
      <c r="J52" s="35"/>
      <c r="K52" s="35"/>
      <c r="L52" s="101"/>
    </row>
    <row r="53" spans="1:12" ht="18" customHeight="1">
      <c r="A53" s="36"/>
      <c r="B53" s="31"/>
      <c r="C53" s="80"/>
      <c r="D53" s="80"/>
      <c r="E53" s="33"/>
      <c r="F53" s="34"/>
      <c r="G53" s="80"/>
      <c r="H53" s="101"/>
      <c r="I53" s="101"/>
      <c r="J53" s="35"/>
      <c r="K53" s="35"/>
      <c r="L53" s="101"/>
    </row>
    <row r="54" spans="1:12" ht="18" customHeight="1">
      <c r="A54" s="36"/>
      <c r="B54" s="31"/>
      <c r="C54" s="80"/>
      <c r="D54" s="101"/>
      <c r="E54" s="37"/>
      <c r="F54" s="35"/>
      <c r="G54" s="101"/>
      <c r="H54" s="101"/>
      <c r="I54" s="101"/>
      <c r="J54" s="35"/>
      <c r="K54" s="35"/>
      <c r="L54" s="101"/>
    </row>
    <row r="55" spans="1:12" ht="13.5" customHeight="1">
      <c r="A55" s="55" t="s">
        <v>120</v>
      </c>
      <c r="B55" s="55" t="s">
        <v>5</v>
      </c>
      <c r="C55" s="756" t="s">
        <v>251</v>
      </c>
      <c r="D55" s="757"/>
      <c r="E55" s="757"/>
      <c r="F55" s="757"/>
      <c r="G55" s="758"/>
      <c r="H55" s="756" t="s">
        <v>252</v>
      </c>
      <c r="I55" s="757"/>
      <c r="J55" s="757"/>
      <c r="K55" s="757"/>
      <c r="L55" s="758"/>
    </row>
    <row r="56" spans="1:12" ht="13.5" customHeight="1">
      <c r="A56" s="56" t="s">
        <v>6</v>
      </c>
      <c r="B56" s="97"/>
      <c r="C56" s="104" t="s">
        <v>74</v>
      </c>
      <c r="D56" s="104" t="s">
        <v>206</v>
      </c>
      <c r="E56" s="69" t="s">
        <v>61</v>
      </c>
      <c r="F56" s="69" t="s">
        <v>61</v>
      </c>
      <c r="G56" s="104" t="s">
        <v>162</v>
      </c>
      <c r="H56" s="104" t="s">
        <v>74</v>
      </c>
      <c r="I56" s="104" t="s">
        <v>206</v>
      </c>
      <c r="J56" s="69" t="s">
        <v>61</v>
      </c>
      <c r="K56" s="69" t="s">
        <v>61</v>
      </c>
      <c r="L56" s="104" t="s">
        <v>162</v>
      </c>
    </row>
    <row r="57" spans="1:12" ht="12.75">
      <c r="A57" s="59"/>
      <c r="B57" s="93"/>
      <c r="C57" s="121"/>
      <c r="D57" s="117" t="s">
        <v>207</v>
      </c>
      <c r="E57" s="70" t="s">
        <v>105</v>
      </c>
      <c r="F57" s="70" t="s">
        <v>148</v>
      </c>
      <c r="G57" s="118" t="s">
        <v>250</v>
      </c>
      <c r="H57" s="121"/>
      <c r="I57" s="117" t="s">
        <v>207</v>
      </c>
      <c r="J57" s="70" t="s">
        <v>105</v>
      </c>
      <c r="K57" s="70" t="s">
        <v>148</v>
      </c>
      <c r="L57" s="118" t="s">
        <v>250</v>
      </c>
    </row>
    <row r="58" spans="1:12" ht="15.75" customHeight="1">
      <c r="A58" s="62">
        <v>42</v>
      </c>
      <c r="B58" s="63" t="s">
        <v>263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300</v>
      </c>
      <c r="I58" s="63">
        <v>21</v>
      </c>
      <c r="J58" s="63">
        <v>5</v>
      </c>
      <c r="K58" s="63">
        <v>5</v>
      </c>
      <c r="L58" s="63">
        <v>21</v>
      </c>
    </row>
    <row r="59" spans="1:12" ht="15.75" customHeight="1">
      <c r="A59" s="62">
        <v>43</v>
      </c>
      <c r="B59" s="71" t="s">
        <v>77</v>
      </c>
      <c r="C59" s="63">
        <v>0</v>
      </c>
      <c r="D59" s="63">
        <v>22</v>
      </c>
      <c r="E59" s="63">
        <v>5</v>
      </c>
      <c r="F59" s="63">
        <v>5</v>
      </c>
      <c r="G59" s="63">
        <v>162</v>
      </c>
      <c r="H59" s="63">
        <v>200</v>
      </c>
      <c r="I59" s="63">
        <v>36</v>
      </c>
      <c r="J59" s="63">
        <v>7</v>
      </c>
      <c r="K59" s="63">
        <v>7</v>
      </c>
      <c r="L59" s="63">
        <v>53</v>
      </c>
    </row>
    <row r="60" spans="1:12" ht="15.75" customHeight="1">
      <c r="A60" s="62">
        <v>44</v>
      </c>
      <c r="B60" s="71" t="s">
        <v>264</v>
      </c>
      <c r="C60" s="63">
        <v>850</v>
      </c>
      <c r="D60" s="63">
        <v>405</v>
      </c>
      <c r="E60" s="63">
        <v>100</v>
      </c>
      <c r="F60" s="63">
        <v>96</v>
      </c>
      <c r="G60" s="63">
        <v>496</v>
      </c>
      <c r="H60" s="63">
        <v>2600</v>
      </c>
      <c r="I60" s="63">
        <v>1192</v>
      </c>
      <c r="J60" s="63">
        <v>125</v>
      </c>
      <c r="K60" s="63">
        <v>125</v>
      </c>
      <c r="L60" s="63">
        <v>2958</v>
      </c>
    </row>
    <row r="61" spans="1:12" ht="15.75" customHeight="1">
      <c r="A61" s="62">
        <v>45</v>
      </c>
      <c r="B61" s="63" t="s">
        <v>29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</row>
    <row r="62" spans="1:12" ht="15.75" customHeight="1">
      <c r="A62" s="62">
        <v>46</v>
      </c>
      <c r="B62" s="71" t="s">
        <v>230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500</v>
      </c>
      <c r="I62" s="63">
        <v>90</v>
      </c>
      <c r="J62" s="63">
        <v>23</v>
      </c>
      <c r="K62" s="63">
        <v>23</v>
      </c>
      <c r="L62" s="63">
        <v>274</v>
      </c>
    </row>
    <row r="63" spans="1:12" ht="15.75" customHeight="1">
      <c r="A63" s="62">
        <v>47</v>
      </c>
      <c r="B63" s="71" t="s">
        <v>30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76</v>
      </c>
      <c r="J63" s="63">
        <v>20</v>
      </c>
      <c r="K63" s="63">
        <v>18</v>
      </c>
      <c r="L63" s="63">
        <v>454</v>
      </c>
    </row>
    <row r="64" spans="1:12" ht="15.75" customHeight="1">
      <c r="A64" s="62">
        <v>48</v>
      </c>
      <c r="B64" s="71" t="s">
        <v>28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139</v>
      </c>
      <c r="J64" s="63">
        <v>34</v>
      </c>
      <c r="K64" s="63">
        <v>34</v>
      </c>
      <c r="L64" s="63">
        <v>543</v>
      </c>
    </row>
    <row r="65" spans="1:12" ht="15.75" customHeight="1">
      <c r="A65" s="62">
        <v>49</v>
      </c>
      <c r="B65" s="71" t="s">
        <v>265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700</v>
      </c>
      <c r="I65" s="63">
        <v>322</v>
      </c>
      <c r="J65" s="63">
        <v>82</v>
      </c>
      <c r="K65" s="63">
        <v>76</v>
      </c>
      <c r="L65" s="63">
        <v>1612</v>
      </c>
    </row>
    <row r="66" spans="1:12" ht="15.75" customHeight="1">
      <c r="A66" s="62">
        <v>50</v>
      </c>
      <c r="B66" s="71" t="s">
        <v>26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228</v>
      </c>
      <c r="J66" s="63">
        <v>24</v>
      </c>
      <c r="K66" s="63">
        <v>24</v>
      </c>
      <c r="L66" s="63">
        <v>754</v>
      </c>
    </row>
    <row r="67" spans="1:12" ht="15.75" customHeight="1">
      <c r="A67" s="62">
        <v>51</v>
      </c>
      <c r="B67" s="71" t="s">
        <v>27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62</v>
      </c>
      <c r="J67" s="63">
        <v>14</v>
      </c>
      <c r="K67" s="63">
        <v>14</v>
      </c>
      <c r="L67" s="63">
        <v>85</v>
      </c>
    </row>
    <row r="68" spans="1:12" s="206" customFormat="1" ht="15.75" customHeight="1">
      <c r="A68" s="62"/>
      <c r="B68" s="110" t="s">
        <v>121</v>
      </c>
      <c r="C68" s="154">
        <f aca="true" t="shared" si="4" ref="C68:L68">SUM(C58:C67)</f>
        <v>850</v>
      </c>
      <c r="D68" s="154">
        <f t="shared" si="4"/>
        <v>427</v>
      </c>
      <c r="E68" s="205">
        <f t="shared" si="4"/>
        <v>105</v>
      </c>
      <c r="F68" s="154">
        <f t="shared" si="4"/>
        <v>101</v>
      </c>
      <c r="G68" s="154">
        <f t="shared" si="4"/>
        <v>658</v>
      </c>
      <c r="H68" s="154">
        <f t="shared" si="4"/>
        <v>4300</v>
      </c>
      <c r="I68" s="154">
        <f t="shared" si="4"/>
        <v>2166</v>
      </c>
      <c r="J68" s="205">
        <f t="shared" si="4"/>
        <v>334</v>
      </c>
      <c r="K68" s="154">
        <f t="shared" si="4"/>
        <v>326</v>
      </c>
      <c r="L68" s="154">
        <f t="shared" si="4"/>
        <v>6754</v>
      </c>
    </row>
    <row r="69" spans="1:12" ht="15.75" customHeight="1">
      <c r="A69" s="62"/>
      <c r="C69" s="63"/>
      <c r="D69" s="63"/>
      <c r="E69" s="71"/>
      <c r="F69" s="63"/>
      <c r="G69" s="63"/>
      <c r="H69" s="63"/>
      <c r="I69" s="63"/>
      <c r="J69" s="63"/>
      <c r="K69" s="63"/>
      <c r="L69" s="63"/>
    </row>
    <row r="70" spans="1:13" ht="15.75" customHeight="1">
      <c r="A70" s="62">
        <v>52</v>
      </c>
      <c r="B70" s="63" t="s">
        <v>31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126"/>
    </row>
    <row r="71" spans="1:12" ht="15.75" customHeight="1">
      <c r="A71" s="62">
        <v>53</v>
      </c>
      <c r="B71" s="63" t="s">
        <v>129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</row>
    <row r="72" spans="1:12" s="206" customFormat="1" ht="15.75" customHeight="1">
      <c r="A72" s="204"/>
      <c r="B72" s="110" t="s">
        <v>121</v>
      </c>
      <c r="C72" s="154">
        <f aca="true" t="shared" si="5" ref="C72:L72">SUM(C70:C71)</f>
        <v>0</v>
      </c>
      <c r="D72" s="154">
        <f t="shared" si="5"/>
        <v>0</v>
      </c>
      <c r="E72" s="205">
        <f t="shared" si="5"/>
        <v>0</v>
      </c>
      <c r="F72" s="154">
        <f t="shared" si="5"/>
        <v>0</v>
      </c>
      <c r="G72" s="154">
        <f t="shared" si="5"/>
        <v>0</v>
      </c>
      <c r="H72" s="154">
        <f t="shared" si="5"/>
        <v>0</v>
      </c>
      <c r="I72" s="154">
        <f t="shared" si="5"/>
        <v>0</v>
      </c>
      <c r="J72" s="205">
        <f t="shared" si="5"/>
        <v>0</v>
      </c>
      <c r="K72" s="154">
        <f t="shared" si="5"/>
        <v>0</v>
      </c>
      <c r="L72" s="154">
        <f t="shared" si="5"/>
        <v>0</v>
      </c>
    </row>
    <row r="73" spans="1:12" s="206" customFormat="1" ht="15.75" customHeight="1">
      <c r="A73" s="204"/>
      <c r="B73" s="110" t="s">
        <v>32</v>
      </c>
      <c r="C73" s="154">
        <f aca="true" t="shared" si="6" ref="C73:L73">+C51+C68+C72</f>
        <v>2599</v>
      </c>
      <c r="D73" s="154">
        <f t="shared" si="6"/>
        <v>1005</v>
      </c>
      <c r="E73" s="205">
        <f t="shared" si="6"/>
        <v>282</v>
      </c>
      <c r="F73" s="154">
        <f t="shared" si="6"/>
        <v>259</v>
      </c>
      <c r="G73" s="154">
        <f t="shared" si="6"/>
        <v>4177</v>
      </c>
      <c r="H73" s="154">
        <f t="shared" si="6"/>
        <v>12411</v>
      </c>
      <c r="I73" s="154">
        <f t="shared" si="6"/>
        <v>8989</v>
      </c>
      <c r="J73" s="205">
        <f t="shared" si="6"/>
        <v>1896</v>
      </c>
      <c r="K73" s="154">
        <f t="shared" si="6"/>
        <v>1862</v>
      </c>
      <c r="L73" s="154">
        <f t="shared" si="6"/>
        <v>20370</v>
      </c>
    </row>
    <row r="77" ht="12.75">
      <c r="C77" s="6">
        <v>16</v>
      </c>
    </row>
  </sheetData>
  <mergeCells count="4">
    <mergeCell ref="C4:G4"/>
    <mergeCell ref="H4:L4"/>
    <mergeCell ref="C55:G55"/>
    <mergeCell ref="H55:L55"/>
  </mergeCells>
  <printOptions gridLines="1" horizontalCentered="1"/>
  <pageMargins left="0.75" right="0.75" top="0.45" bottom="0.75" header="0.37" footer="0.5"/>
  <pageSetup blackAndWhite="1" horizontalDpi="300" verticalDpi="300" orientation="landscape" paperSize="9" scale="81" r:id="rId2"/>
  <rowBreaks count="1" manualBreakCount="1">
    <brk id="5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C1">
      <selection activeCell="E19" sqref="E19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2.140625" style="25" customWidth="1"/>
    <col min="4" max="4" width="12.00390625" style="125" customWidth="1"/>
    <col min="5" max="5" width="13.57421875" style="25" customWidth="1"/>
    <col min="6" max="6" width="12.8515625" style="125" customWidth="1"/>
    <col min="7" max="7" width="11.8515625" style="25" customWidth="1"/>
    <col min="8" max="8" width="12.421875" style="125" customWidth="1"/>
    <col min="9" max="9" width="12.28125" style="125" customWidth="1"/>
    <col min="10" max="10" width="12.421875" style="125" customWidth="1"/>
    <col min="11" max="11" width="9.57421875" style="0" bestFit="1" customWidth="1"/>
    <col min="13" max="13" width="9.57421875" style="0" bestFit="1" customWidth="1"/>
  </cols>
  <sheetData>
    <row r="1" spans="1:10" ht="15" customHeight="1">
      <c r="A1" s="2"/>
      <c r="B1" s="2"/>
      <c r="C1" s="26"/>
      <c r="D1" s="234"/>
      <c r="E1" s="26"/>
      <c r="F1" s="234"/>
      <c r="G1" s="26"/>
      <c r="H1" s="234"/>
      <c r="I1" s="234"/>
      <c r="J1" s="234"/>
    </row>
    <row r="2" spans="1:12" ht="12.75">
      <c r="A2" s="2"/>
      <c r="B2" s="2"/>
      <c r="C2" s="26"/>
      <c r="D2" s="234"/>
      <c r="E2" s="26"/>
      <c r="F2" s="234"/>
      <c r="G2" s="26"/>
      <c r="H2" s="234"/>
      <c r="I2" s="234"/>
      <c r="J2" s="234"/>
      <c r="K2" s="2"/>
      <c r="L2" s="2"/>
    </row>
    <row r="3" spans="1:12" ht="12.75">
      <c r="A3" s="2"/>
      <c r="B3" s="2"/>
      <c r="C3" s="26"/>
      <c r="D3" s="234"/>
      <c r="E3" s="26"/>
      <c r="F3" s="234"/>
      <c r="G3" s="26"/>
      <c r="H3" s="234"/>
      <c r="I3" s="234"/>
      <c r="J3" s="234"/>
      <c r="K3" s="2"/>
      <c r="L3" s="2"/>
    </row>
    <row r="4" spans="1:12" ht="12.75">
      <c r="A4" s="29"/>
      <c r="B4" s="29"/>
      <c r="C4" s="220"/>
      <c r="D4" s="505"/>
      <c r="E4" s="695"/>
      <c r="F4" s="696"/>
      <c r="G4" s="221"/>
      <c r="H4" s="505"/>
      <c r="I4" s="506"/>
      <c r="J4" s="505"/>
      <c r="K4" s="2"/>
      <c r="L4" s="2"/>
    </row>
    <row r="5" spans="1:12" ht="12.75">
      <c r="A5" s="56" t="s">
        <v>4</v>
      </c>
      <c r="B5" s="56" t="s">
        <v>5</v>
      </c>
      <c r="C5" s="697" t="s">
        <v>37</v>
      </c>
      <c r="D5" s="698"/>
      <c r="E5" s="699" t="s">
        <v>42</v>
      </c>
      <c r="F5" s="698"/>
      <c r="G5" s="699" t="s">
        <v>43</v>
      </c>
      <c r="H5" s="698"/>
      <c r="I5" s="700" t="s">
        <v>44</v>
      </c>
      <c r="J5" s="701"/>
      <c r="K5" s="5"/>
      <c r="L5" s="5"/>
    </row>
    <row r="6" spans="1:12" ht="12.75">
      <c r="A6" s="59" t="s">
        <v>6</v>
      </c>
      <c r="B6" s="59"/>
      <c r="C6" s="222" t="s">
        <v>345</v>
      </c>
      <c r="D6" s="517" t="s">
        <v>451</v>
      </c>
      <c r="E6" s="222" t="s">
        <v>345</v>
      </c>
      <c r="F6" s="517" t="s">
        <v>451</v>
      </c>
      <c r="G6" s="222" t="s">
        <v>345</v>
      </c>
      <c r="H6" s="517" t="s">
        <v>451</v>
      </c>
      <c r="I6" s="517" t="s">
        <v>345</v>
      </c>
      <c r="J6" s="517" t="s">
        <v>451</v>
      </c>
      <c r="K6" s="2"/>
      <c r="L6" s="2"/>
    </row>
    <row r="7" spans="1:14" ht="12.75">
      <c r="A7" s="62">
        <v>1</v>
      </c>
      <c r="B7" s="63" t="s">
        <v>7</v>
      </c>
      <c r="C7" s="71">
        <v>144</v>
      </c>
      <c r="D7" s="232">
        <f>'TABLE-1'!F6</f>
        <v>151</v>
      </c>
      <c r="E7" s="223">
        <v>255611</v>
      </c>
      <c r="F7" s="518">
        <f>'TABLE-2'!D6+'TABLE-2'!E6+'TABLE-2'!F6</f>
        <v>312813</v>
      </c>
      <c r="G7" s="223">
        <v>127966</v>
      </c>
      <c r="H7" s="518">
        <f>'TABLE-2'!G6+'TABLE-2'!H6+'TABLE-2'!I6</f>
        <v>153086</v>
      </c>
      <c r="I7" s="518">
        <f>(G7/E7)*100</f>
        <v>50.0627907249688</v>
      </c>
      <c r="J7" s="518">
        <f>(H7/F7)*100</f>
        <v>48.93850319519969</v>
      </c>
      <c r="K7" s="7"/>
      <c r="L7" s="7"/>
      <c r="M7" s="7"/>
      <c r="N7" s="7"/>
    </row>
    <row r="8" spans="1:14" ht="12.75">
      <c r="A8" s="62">
        <v>2</v>
      </c>
      <c r="B8" s="63" t="s">
        <v>8</v>
      </c>
      <c r="C8" s="71">
        <v>7</v>
      </c>
      <c r="D8" s="232">
        <f>'TABLE-1'!F7</f>
        <v>7</v>
      </c>
      <c r="E8" s="223">
        <v>27720</v>
      </c>
      <c r="F8" s="518">
        <f>'TABLE-2'!D7+'TABLE-2'!E7+'TABLE-2'!F7</f>
        <v>24307</v>
      </c>
      <c r="G8" s="223">
        <v>9292</v>
      </c>
      <c r="H8" s="518">
        <f>'TABLE-2'!G7+'TABLE-2'!H7+'TABLE-2'!I7</f>
        <v>8738</v>
      </c>
      <c r="I8" s="518">
        <f aca="true" t="shared" si="0" ref="I8:I25">(G8/E8)*100</f>
        <v>33.520923520923525</v>
      </c>
      <c r="J8" s="518">
        <f aca="true" t="shared" si="1" ref="J8:J49">(H8/F8)*100</f>
        <v>35.94849220389189</v>
      </c>
      <c r="K8" s="7"/>
      <c r="L8" s="7"/>
      <c r="M8" s="7"/>
      <c r="N8" s="7"/>
    </row>
    <row r="9" spans="1:14" ht="12.75">
      <c r="A9" s="62">
        <v>3</v>
      </c>
      <c r="B9" s="63" t="s">
        <v>9</v>
      </c>
      <c r="C9" s="71">
        <v>62</v>
      </c>
      <c r="D9" s="232">
        <f>'TABLE-1'!F8</f>
        <v>62</v>
      </c>
      <c r="E9" s="223">
        <v>152520</v>
      </c>
      <c r="F9" s="518">
        <f>'TABLE-2'!D8+'TABLE-2'!E8+'TABLE-2'!F8</f>
        <v>179771</v>
      </c>
      <c r="G9" s="223">
        <v>93240</v>
      </c>
      <c r="H9" s="518">
        <f>'TABLE-2'!G8+'TABLE-2'!H8+'TABLE-2'!I8</f>
        <v>101087</v>
      </c>
      <c r="I9" s="518">
        <f t="shared" si="0"/>
        <v>61.13296616837136</v>
      </c>
      <c r="J9" s="518">
        <f t="shared" si="1"/>
        <v>56.23098275027674</v>
      </c>
      <c r="K9" s="7"/>
      <c r="L9" s="7"/>
      <c r="M9" s="7"/>
      <c r="N9" s="7"/>
    </row>
    <row r="10" spans="1:14" ht="12.75">
      <c r="A10" s="62">
        <v>4</v>
      </c>
      <c r="B10" s="63" t="s">
        <v>10</v>
      </c>
      <c r="C10" s="71">
        <v>243</v>
      </c>
      <c r="D10" s="232">
        <f>'TABLE-1'!F9</f>
        <v>243</v>
      </c>
      <c r="E10" s="223">
        <v>449709</v>
      </c>
      <c r="F10" s="518">
        <f>'TABLE-2'!D9+'TABLE-2'!E9+'TABLE-2'!F9</f>
        <v>529592</v>
      </c>
      <c r="G10" s="223">
        <v>316323</v>
      </c>
      <c r="H10" s="518">
        <f>'TABLE-2'!G9+'TABLE-2'!H9+'TABLE-2'!I9</f>
        <v>359941</v>
      </c>
      <c r="I10" s="518">
        <f t="shared" si="0"/>
        <v>70.3394862010767</v>
      </c>
      <c r="J10" s="518">
        <f t="shared" si="1"/>
        <v>67.9657170047886</v>
      </c>
      <c r="K10" s="7"/>
      <c r="L10" s="7"/>
      <c r="M10" s="7"/>
      <c r="N10" s="7"/>
    </row>
    <row r="11" spans="1:14" ht="12.75">
      <c r="A11" s="62">
        <v>5</v>
      </c>
      <c r="B11" s="63" t="s">
        <v>11</v>
      </c>
      <c r="C11" s="71">
        <v>108</v>
      </c>
      <c r="D11" s="232">
        <f>'TABLE-1'!F10</f>
        <v>108</v>
      </c>
      <c r="E11" s="223">
        <v>125963</v>
      </c>
      <c r="F11" s="518">
        <f>'TABLE-2'!D10+'TABLE-2'!E10+'TABLE-2'!F10</f>
        <v>144221</v>
      </c>
      <c r="G11" s="223">
        <v>60640</v>
      </c>
      <c r="H11" s="518">
        <f>'TABLE-2'!G10+'TABLE-2'!H10+'TABLE-2'!I10</f>
        <v>64655</v>
      </c>
      <c r="I11" s="518">
        <f t="shared" si="0"/>
        <v>48.14112080531584</v>
      </c>
      <c r="J11" s="518">
        <f t="shared" si="1"/>
        <v>44.830503186082474</v>
      </c>
      <c r="K11" s="7"/>
      <c r="L11" s="7"/>
      <c r="M11" s="7"/>
      <c r="N11" s="7"/>
    </row>
    <row r="12" spans="1:14" ht="12.75">
      <c r="A12" s="62">
        <v>6</v>
      </c>
      <c r="B12" s="63" t="s">
        <v>12</v>
      </c>
      <c r="C12" s="71">
        <v>41</v>
      </c>
      <c r="D12" s="232">
        <f>'TABLE-1'!F11</f>
        <v>44</v>
      </c>
      <c r="E12" s="223">
        <v>115142</v>
      </c>
      <c r="F12" s="518">
        <f>'TABLE-2'!D11+'TABLE-2'!E11+'TABLE-2'!F11</f>
        <v>161813</v>
      </c>
      <c r="G12" s="223">
        <v>44923</v>
      </c>
      <c r="H12" s="518">
        <f>'TABLE-2'!G11+'TABLE-2'!H11+'TABLE-2'!I11</f>
        <v>47617</v>
      </c>
      <c r="I12" s="518">
        <f t="shared" si="0"/>
        <v>39.01530284344549</v>
      </c>
      <c r="J12" s="518">
        <f t="shared" si="1"/>
        <v>29.427178286046242</v>
      </c>
      <c r="K12" s="7"/>
      <c r="L12" s="7"/>
      <c r="M12" s="7"/>
      <c r="N12" s="7"/>
    </row>
    <row r="13" spans="1:14" ht="12.75">
      <c r="A13" s="62">
        <v>7</v>
      </c>
      <c r="B13" s="63" t="s">
        <v>13</v>
      </c>
      <c r="C13" s="71">
        <v>357</v>
      </c>
      <c r="D13" s="232">
        <f>'TABLE-1'!F12</f>
        <v>364</v>
      </c>
      <c r="E13" s="223">
        <v>508059</v>
      </c>
      <c r="F13" s="518">
        <f>'TABLE-2'!D12+'TABLE-2'!E12+'TABLE-2'!F12</f>
        <v>552293</v>
      </c>
      <c r="G13" s="223">
        <v>287598</v>
      </c>
      <c r="H13" s="518">
        <f>'TABLE-2'!G12+'TABLE-2'!H12+'TABLE-2'!I12</f>
        <v>316599</v>
      </c>
      <c r="I13" s="518">
        <f t="shared" si="0"/>
        <v>56.60720506870265</v>
      </c>
      <c r="J13" s="518">
        <f t="shared" si="1"/>
        <v>57.32446364520282</v>
      </c>
      <c r="K13" s="7"/>
      <c r="L13" s="7"/>
      <c r="M13" s="7"/>
      <c r="N13" s="7"/>
    </row>
    <row r="14" spans="1:14" ht="12.75">
      <c r="A14" s="62">
        <v>8</v>
      </c>
      <c r="B14" s="63" t="s">
        <v>159</v>
      </c>
      <c r="C14" s="71">
        <v>10</v>
      </c>
      <c r="D14" s="232">
        <f>'TABLE-1'!F13</f>
        <v>12</v>
      </c>
      <c r="E14" s="223">
        <v>19649</v>
      </c>
      <c r="F14" s="518">
        <f>'TABLE-2'!D13+'TABLE-2'!E13+'TABLE-2'!F13</f>
        <v>23105</v>
      </c>
      <c r="G14" s="223">
        <v>4690</v>
      </c>
      <c r="H14" s="518">
        <f>'TABLE-2'!G13+'TABLE-2'!H13+'TABLE-2'!I13</f>
        <v>6242</v>
      </c>
      <c r="I14" s="518">
        <f t="shared" si="0"/>
        <v>23.86889918061988</v>
      </c>
      <c r="J14" s="518">
        <f t="shared" si="1"/>
        <v>27.015797446440164</v>
      </c>
      <c r="K14" s="7"/>
      <c r="L14" s="7"/>
      <c r="M14" s="7"/>
      <c r="N14" s="7"/>
    </row>
    <row r="15" spans="1:14" ht="12.75">
      <c r="A15" s="62">
        <v>9</v>
      </c>
      <c r="B15" s="63" t="s">
        <v>14</v>
      </c>
      <c r="C15" s="71">
        <v>32</v>
      </c>
      <c r="D15" s="232">
        <f>'TABLE-1'!F14</f>
        <v>32</v>
      </c>
      <c r="E15" s="223">
        <v>90429</v>
      </c>
      <c r="F15" s="518">
        <f>'TABLE-2'!D14+'TABLE-2'!E14+'TABLE-2'!F14</f>
        <v>101711</v>
      </c>
      <c r="G15" s="223">
        <v>73963</v>
      </c>
      <c r="H15" s="518">
        <f>'TABLE-2'!G14+'TABLE-2'!H14+'TABLE-2'!I14</f>
        <v>76739</v>
      </c>
      <c r="I15" s="518">
        <f t="shared" si="0"/>
        <v>81.79123953598956</v>
      </c>
      <c r="J15" s="518">
        <f t="shared" si="1"/>
        <v>75.44808329482552</v>
      </c>
      <c r="K15" s="7"/>
      <c r="L15" s="7"/>
      <c r="M15" s="7"/>
      <c r="N15" s="7"/>
    </row>
    <row r="16" spans="1:14" ht="12.75">
      <c r="A16" s="62">
        <v>10</v>
      </c>
      <c r="B16" s="63" t="s">
        <v>15</v>
      </c>
      <c r="C16" s="71">
        <v>1</v>
      </c>
      <c r="D16" s="232">
        <f>'TABLE-1'!F15</f>
        <v>9</v>
      </c>
      <c r="E16" s="223">
        <v>15476</v>
      </c>
      <c r="F16" s="518">
        <f>'TABLE-2'!D15+'TABLE-2'!E15+'TABLE-2'!F15</f>
        <v>16697</v>
      </c>
      <c r="G16" s="223">
        <v>5667</v>
      </c>
      <c r="H16" s="518">
        <f>'TABLE-2'!G15+'TABLE-2'!H15+'TABLE-2'!I15</f>
        <v>6149</v>
      </c>
      <c r="I16" s="518">
        <f t="shared" si="0"/>
        <v>36.617989144481776</v>
      </c>
      <c r="J16" s="518">
        <f t="shared" si="1"/>
        <v>36.826974905671676</v>
      </c>
      <c r="K16" s="7"/>
      <c r="L16" s="7"/>
      <c r="M16" s="7"/>
      <c r="N16" s="7"/>
    </row>
    <row r="17" spans="1:14" ht="12.75">
      <c r="A17" s="62">
        <v>11</v>
      </c>
      <c r="B17" s="63" t="s">
        <v>16</v>
      </c>
      <c r="C17" s="71">
        <v>13</v>
      </c>
      <c r="D17" s="232">
        <f>'TABLE-1'!F16</f>
        <v>14</v>
      </c>
      <c r="E17" s="223">
        <v>29753</v>
      </c>
      <c r="F17" s="518">
        <f>'TABLE-2'!D16+'TABLE-2'!E16+'TABLE-2'!F16</f>
        <v>31731</v>
      </c>
      <c r="G17" s="223">
        <v>10181</v>
      </c>
      <c r="H17" s="518">
        <f>'TABLE-2'!G16+'TABLE-2'!H16+'TABLE-2'!I16</f>
        <v>10796</v>
      </c>
      <c r="I17" s="518">
        <f t="shared" si="0"/>
        <v>34.2183981447249</v>
      </c>
      <c r="J17" s="518">
        <f t="shared" si="1"/>
        <v>34.02351013204753</v>
      </c>
      <c r="K17" s="7"/>
      <c r="L17" s="7"/>
      <c r="M17" s="7"/>
      <c r="N17" s="7"/>
    </row>
    <row r="18" spans="1:14" ht="12.75">
      <c r="A18" s="62">
        <v>12</v>
      </c>
      <c r="B18" s="63" t="s">
        <v>17</v>
      </c>
      <c r="C18" s="71">
        <v>42</v>
      </c>
      <c r="D18" s="232">
        <f>'TABLE-1'!F17</f>
        <v>42</v>
      </c>
      <c r="E18" s="223">
        <v>149306</v>
      </c>
      <c r="F18" s="518">
        <f>'TABLE-2'!D17+'TABLE-2'!E17+'TABLE-2'!F17</f>
        <v>145833</v>
      </c>
      <c r="G18" s="223">
        <v>63192</v>
      </c>
      <c r="H18" s="518">
        <f>'TABLE-2'!G17+'TABLE-2'!H17+'TABLE-2'!I17</f>
        <v>70455</v>
      </c>
      <c r="I18" s="518">
        <f t="shared" si="0"/>
        <v>42.32381819886676</v>
      </c>
      <c r="J18" s="518">
        <f t="shared" si="1"/>
        <v>48.31211042768098</v>
      </c>
      <c r="K18" s="7"/>
      <c r="L18" s="7"/>
      <c r="M18" s="7"/>
      <c r="N18" s="7"/>
    </row>
    <row r="19" spans="1:14" ht="12.75">
      <c r="A19" s="62">
        <v>13</v>
      </c>
      <c r="B19" s="63" t="s">
        <v>161</v>
      </c>
      <c r="C19" s="71">
        <v>25</v>
      </c>
      <c r="D19" s="232">
        <f>'TABLE-1'!F18</f>
        <v>25</v>
      </c>
      <c r="E19" s="223">
        <v>38136</v>
      </c>
      <c r="F19" s="518">
        <f>'TABLE-2'!D18+'TABLE-2'!E18+'TABLE-2'!F18</f>
        <v>39544</v>
      </c>
      <c r="G19" s="223">
        <v>17667</v>
      </c>
      <c r="H19" s="518">
        <f>'TABLE-2'!G18+'TABLE-2'!H18+'TABLE-2'!I18</f>
        <v>16404</v>
      </c>
      <c r="I19" s="518">
        <f t="shared" si="0"/>
        <v>46.32630585273757</v>
      </c>
      <c r="J19" s="518">
        <f t="shared" si="1"/>
        <v>41.48290511834918</v>
      </c>
      <c r="K19" s="7"/>
      <c r="L19" s="7"/>
      <c r="M19" s="7"/>
      <c r="N19" s="7"/>
    </row>
    <row r="20" spans="1:14" ht="12.75">
      <c r="A20" s="62">
        <v>14</v>
      </c>
      <c r="B20" s="63" t="s">
        <v>76</v>
      </c>
      <c r="C20" s="71">
        <v>163</v>
      </c>
      <c r="D20" s="232">
        <f>'TABLE-1'!F19</f>
        <v>163</v>
      </c>
      <c r="E20" s="223">
        <v>378423</v>
      </c>
      <c r="F20" s="518">
        <f>'TABLE-2'!D19+'TABLE-2'!E19+'TABLE-2'!F19</f>
        <v>385085</v>
      </c>
      <c r="G20" s="223">
        <v>246484</v>
      </c>
      <c r="H20" s="518">
        <f>'TABLE-2'!G19+'TABLE-2'!H19+'TABLE-2'!I19</f>
        <v>268993</v>
      </c>
      <c r="I20" s="518">
        <f t="shared" si="0"/>
        <v>65.13451877924967</v>
      </c>
      <c r="J20" s="518">
        <f t="shared" si="1"/>
        <v>69.85288962177182</v>
      </c>
      <c r="K20" s="7"/>
      <c r="L20" s="7"/>
      <c r="M20" s="7"/>
      <c r="N20" s="7"/>
    </row>
    <row r="21" spans="1:14" ht="12.75">
      <c r="A21" s="62">
        <v>15</v>
      </c>
      <c r="B21" s="63" t="s">
        <v>103</v>
      </c>
      <c r="C21" s="71">
        <v>30</v>
      </c>
      <c r="D21" s="232">
        <f>'TABLE-1'!F20</f>
        <v>34</v>
      </c>
      <c r="E21" s="223">
        <v>41657</v>
      </c>
      <c r="F21" s="518">
        <f>'TABLE-2'!D20+'TABLE-2'!E20+'TABLE-2'!F20</f>
        <v>43318</v>
      </c>
      <c r="G21" s="223">
        <v>31229</v>
      </c>
      <c r="H21" s="518">
        <f>'TABLE-2'!G20+'TABLE-2'!H20+'TABLE-2'!I20</f>
        <v>33824</v>
      </c>
      <c r="I21" s="518">
        <f t="shared" si="0"/>
        <v>74.96699234222339</v>
      </c>
      <c r="J21" s="518">
        <f t="shared" si="1"/>
        <v>78.08301398956554</v>
      </c>
      <c r="K21" s="7"/>
      <c r="L21" s="7"/>
      <c r="M21" s="7"/>
      <c r="N21" s="7"/>
    </row>
    <row r="22" spans="1:14" ht="12.75">
      <c r="A22" s="62">
        <v>16</v>
      </c>
      <c r="B22" s="63" t="s">
        <v>20</v>
      </c>
      <c r="C22" s="71">
        <v>96</v>
      </c>
      <c r="D22" s="232">
        <f>'TABLE-1'!F21</f>
        <v>97</v>
      </c>
      <c r="E22" s="223">
        <v>232545</v>
      </c>
      <c r="F22" s="518">
        <f>'TABLE-2'!D21+'TABLE-2'!E21+'TABLE-2'!F21</f>
        <v>232784</v>
      </c>
      <c r="G22" s="223">
        <v>146707</v>
      </c>
      <c r="H22" s="518">
        <f>'TABLE-2'!G21+'TABLE-2'!H21+'TABLE-2'!I21</f>
        <v>181870</v>
      </c>
      <c r="I22" s="518">
        <f t="shared" si="0"/>
        <v>63.08757444795631</v>
      </c>
      <c r="J22" s="518">
        <f t="shared" si="1"/>
        <v>78.12822187091896</v>
      </c>
      <c r="K22" s="7"/>
      <c r="L22" s="7"/>
      <c r="M22" s="7"/>
      <c r="N22" s="7"/>
    </row>
    <row r="23" spans="1:14" ht="12.75">
      <c r="A23" s="62">
        <v>17</v>
      </c>
      <c r="B23" s="63" t="s">
        <v>21</v>
      </c>
      <c r="C23" s="71">
        <v>157</v>
      </c>
      <c r="D23" s="232">
        <f>'TABLE-1'!F22</f>
        <v>158</v>
      </c>
      <c r="E23" s="223">
        <v>428060</v>
      </c>
      <c r="F23" s="518">
        <f>'TABLE-2'!D22+'TABLE-2'!E22+'TABLE-2'!F22</f>
        <v>539472</v>
      </c>
      <c r="G23" s="223">
        <v>205488</v>
      </c>
      <c r="H23" s="518">
        <f>'TABLE-2'!G22+'TABLE-2'!H22+'TABLE-2'!I22</f>
        <v>230685</v>
      </c>
      <c r="I23" s="518">
        <f t="shared" si="0"/>
        <v>48.004485352520675</v>
      </c>
      <c r="J23" s="518">
        <f t="shared" si="1"/>
        <v>42.76125544977311</v>
      </c>
      <c r="K23" s="7"/>
      <c r="L23" s="7"/>
      <c r="M23" s="7"/>
      <c r="N23" s="7"/>
    </row>
    <row r="24" spans="1:14" ht="12.75">
      <c r="A24" s="62">
        <v>18</v>
      </c>
      <c r="B24" s="63" t="s">
        <v>19</v>
      </c>
      <c r="C24" s="71">
        <v>4</v>
      </c>
      <c r="D24" s="232">
        <f>'TABLE-1'!F23</f>
        <v>9</v>
      </c>
      <c r="E24" s="223">
        <v>5024</v>
      </c>
      <c r="F24" s="518">
        <f>'TABLE-2'!D23+'TABLE-2'!E23+'TABLE-2'!F23</f>
        <v>5731</v>
      </c>
      <c r="G24" s="223">
        <v>4744</v>
      </c>
      <c r="H24" s="518">
        <f>'TABLE-2'!G23+'TABLE-2'!H23+'TABLE-2'!I23</f>
        <v>7208</v>
      </c>
      <c r="I24" s="518">
        <f t="shared" si="0"/>
        <v>94.42675159235668</v>
      </c>
      <c r="J24" s="518">
        <f t="shared" si="1"/>
        <v>125.77211655906473</v>
      </c>
      <c r="K24" s="7"/>
      <c r="L24" s="7"/>
      <c r="M24" s="7"/>
      <c r="N24" s="7"/>
    </row>
    <row r="25" spans="1:14" ht="12.75">
      <c r="A25" s="62">
        <v>19</v>
      </c>
      <c r="B25" s="63" t="s">
        <v>123</v>
      </c>
      <c r="C25" s="71">
        <v>6</v>
      </c>
      <c r="D25" s="232">
        <f>'TABLE-1'!F24</f>
        <v>6</v>
      </c>
      <c r="E25" s="223">
        <v>20683</v>
      </c>
      <c r="F25" s="518">
        <f>'TABLE-2'!D24+'TABLE-2'!E24+'TABLE-2'!F24</f>
        <v>22874</v>
      </c>
      <c r="G25" s="223">
        <v>8123</v>
      </c>
      <c r="H25" s="518">
        <f>'TABLE-2'!G24+'TABLE-2'!H24+'TABLE-2'!I24</f>
        <v>8282</v>
      </c>
      <c r="I25" s="518">
        <f t="shared" si="0"/>
        <v>39.27379973891602</v>
      </c>
      <c r="J25" s="518">
        <f t="shared" si="1"/>
        <v>36.20704730261432</v>
      </c>
      <c r="K25" s="7"/>
      <c r="L25" s="7"/>
      <c r="M25" s="7"/>
      <c r="N25" s="7"/>
    </row>
    <row r="26" spans="1:14" ht="12.75">
      <c r="A26" s="64"/>
      <c r="B26" s="65" t="s">
        <v>221</v>
      </c>
      <c r="C26" s="72">
        <f aca="true" t="shared" si="2" ref="C26:H26">SUM(C7:C25)</f>
        <v>1541</v>
      </c>
      <c r="D26" s="314">
        <f>'TABLE-1'!F25</f>
        <v>1580</v>
      </c>
      <c r="E26" s="174">
        <f t="shared" si="2"/>
        <v>3083865</v>
      </c>
      <c r="F26" s="519">
        <f t="shared" si="2"/>
        <v>3492695</v>
      </c>
      <c r="G26" s="174">
        <f t="shared" si="2"/>
        <v>1758117</v>
      </c>
      <c r="H26" s="519">
        <f t="shared" si="2"/>
        <v>1969370</v>
      </c>
      <c r="I26" s="519">
        <f>(G26/E26)*100</f>
        <v>57.01018040672987</v>
      </c>
      <c r="J26" s="519">
        <f t="shared" si="1"/>
        <v>56.38539866779092</v>
      </c>
      <c r="K26" s="7"/>
      <c r="L26" s="7"/>
      <c r="M26" s="7"/>
      <c r="N26" s="7"/>
    </row>
    <row r="27" spans="1:14" ht="12.75">
      <c r="A27" s="62">
        <v>20</v>
      </c>
      <c r="B27" s="63" t="s">
        <v>23</v>
      </c>
      <c r="C27" s="71">
        <v>3</v>
      </c>
      <c r="D27" s="232">
        <f>'TABLE-1'!F26</f>
        <v>3</v>
      </c>
      <c r="E27" s="223">
        <v>5089</v>
      </c>
      <c r="F27" s="518">
        <f>'TABLE-2'!D26+'TABLE-2'!E26+'TABLE-2'!F26</f>
        <v>7748</v>
      </c>
      <c r="G27" s="223">
        <v>6494</v>
      </c>
      <c r="H27" s="518">
        <f>'TABLE-2'!G26+'TABLE-2'!H26+'TABLE-2'!I26</f>
        <v>8974</v>
      </c>
      <c r="I27" s="518">
        <f>(G27/E27)*100</f>
        <v>127.60856749852623</v>
      </c>
      <c r="J27" s="518">
        <f t="shared" si="1"/>
        <v>115.82343830665978</v>
      </c>
      <c r="K27" s="7"/>
      <c r="L27" s="7"/>
      <c r="M27" s="7"/>
      <c r="N27" s="7"/>
    </row>
    <row r="28" spans="1:14" ht="12.75">
      <c r="A28" s="62">
        <v>21</v>
      </c>
      <c r="B28" s="63" t="s">
        <v>256</v>
      </c>
      <c r="C28" s="71">
        <v>2</v>
      </c>
      <c r="D28" s="232">
        <f>'TABLE-1'!F27</f>
        <v>2</v>
      </c>
      <c r="E28" s="223">
        <v>5065</v>
      </c>
      <c r="F28" s="518">
        <f>'TABLE-2'!D27+'TABLE-2'!E27+'TABLE-2'!F27</f>
        <v>5408</v>
      </c>
      <c r="G28" s="223">
        <v>15161</v>
      </c>
      <c r="H28" s="518">
        <f>'TABLE-2'!G27+'TABLE-2'!H27+'TABLE-2'!I27</f>
        <v>17227</v>
      </c>
      <c r="I28" s="518">
        <f aca="true" t="shared" si="3" ref="I28:I34">(G28/E28)*100</f>
        <v>299.32872655478775</v>
      </c>
      <c r="J28" s="518">
        <f t="shared" si="1"/>
        <v>318.54659763313606</v>
      </c>
      <c r="K28" s="7"/>
      <c r="L28" s="7"/>
      <c r="M28" s="7"/>
      <c r="N28" s="7"/>
    </row>
    <row r="29" spans="1:14" ht="12.75">
      <c r="A29" s="62">
        <v>22</v>
      </c>
      <c r="B29" s="63" t="s">
        <v>166</v>
      </c>
      <c r="C29" s="71">
        <v>5</v>
      </c>
      <c r="D29" s="232">
        <f>'TABLE-1'!F28</f>
        <v>5</v>
      </c>
      <c r="E29" s="223">
        <v>5596</v>
      </c>
      <c r="F29" s="518">
        <f>'TABLE-2'!D28+'TABLE-2'!E28+'TABLE-2'!F28</f>
        <v>11065</v>
      </c>
      <c r="G29" s="223">
        <v>14194</v>
      </c>
      <c r="H29" s="518">
        <f>'TABLE-2'!G28+'TABLE-2'!H28+'TABLE-2'!I28</f>
        <v>21077</v>
      </c>
      <c r="I29" s="518">
        <f t="shared" si="3"/>
        <v>253.64546104360258</v>
      </c>
      <c r="J29" s="518">
        <f t="shared" si="1"/>
        <v>190.48350655219159</v>
      </c>
      <c r="K29" s="7"/>
      <c r="L29" s="7"/>
      <c r="M29" s="7"/>
      <c r="N29" s="7"/>
    </row>
    <row r="30" spans="1:14" ht="12.75">
      <c r="A30" s="62">
        <v>23</v>
      </c>
      <c r="B30" s="63" t="s">
        <v>24</v>
      </c>
      <c r="C30" s="71">
        <v>3</v>
      </c>
      <c r="D30" s="232">
        <f>'TABLE-1'!F29</f>
        <v>3</v>
      </c>
      <c r="E30" s="223">
        <v>4844</v>
      </c>
      <c r="F30" s="518">
        <f>'TABLE-2'!D29+'TABLE-2'!E29+'TABLE-2'!F29</f>
        <v>5037</v>
      </c>
      <c r="G30" s="223">
        <v>22444</v>
      </c>
      <c r="H30" s="518">
        <f>'TABLE-2'!G29+'TABLE-2'!H29+'TABLE-2'!I29</f>
        <v>13426</v>
      </c>
      <c r="I30" s="518">
        <f t="shared" si="3"/>
        <v>463.3360858794385</v>
      </c>
      <c r="J30" s="518">
        <f t="shared" si="1"/>
        <v>266.5475481437364</v>
      </c>
      <c r="K30" s="7"/>
      <c r="L30" s="7"/>
      <c r="M30" s="7"/>
      <c r="N30" s="7"/>
    </row>
    <row r="31" spans="1:14" ht="12.75">
      <c r="A31" s="62">
        <v>24</v>
      </c>
      <c r="B31" s="63" t="s">
        <v>22</v>
      </c>
      <c r="C31" s="71">
        <v>2</v>
      </c>
      <c r="D31" s="232">
        <f>'TABLE-1'!F30</f>
        <v>2</v>
      </c>
      <c r="E31" s="223">
        <v>12269</v>
      </c>
      <c r="F31" s="518">
        <f>'TABLE-2'!D30+'TABLE-2'!E30+'TABLE-2'!F30</f>
        <v>16481</v>
      </c>
      <c r="G31" s="223">
        <v>38330</v>
      </c>
      <c r="H31" s="518">
        <f>'TABLE-2'!G30+'TABLE-2'!H30+'TABLE-2'!I30</f>
        <v>71326</v>
      </c>
      <c r="I31" s="518">
        <f t="shared" si="3"/>
        <v>312.4133996250713</v>
      </c>
      <c r="J31" s="518">
        <f t="shared" si="1"/>
        <v>432.77713730962927</v>
      </c>
      <c r="K31" s="7"/>
      <c r="L31" s="7"/>
      <c r="M31" s="7"/>
      <c r="N31" s="7"/>
    </row>
    <row r="32" spans="1:14" ht="12.75">
      <c r="A32" s="62">
        <v>25</v>
      </c>
      <c r="B32" s="63" t="s">
        <v>139</v>
      </c>
      <c r="C32" s="71">
        <v>8</v>
      </c>
      <c r="D32" s="232">
        <f>'TABLE-1'!F31</f>
        <v>8</v>
      </c>
      <c r="E32" s="223">
        <v>15215</v>
      </c>
      <c r="F32" s="518">
        <f>'TABLE-2'!D31+'TABLE-2'!E31+'TABLE-2'!F31</f>
        <v>20174</v>
      </c>
      <c r="G32" s="223">
        <v>14723</v>
      </c>
      <c r="H32" s="518">
        <f>'TABLE-2'!G31+'TABLE-2'!H31+'TABLE-2'!I31</f>
        <v>15955</v>
      </c>
      <c r="I32" s="518">
        <f t="shared" si="3"/>
        <v>96.76634899769964</v>
      </c>
      <c r="J32" s="518">
        <f t="shared" si="1"/>
        <v>79.08694359076038</v>
      </c>
      <c r="K32" s="7"/>
      <c r="L32" s="7"/>
      <c r="M32" s="7"/>
      <c r="N32" s="7"/>
    </row>
    <row r="33" spans="1:14" ht="12.75">
      <c r="A33" s="62">
        <v>26</v>
      </c>
      <c r="B33" s="63" t="s">
        <v>18</v>
      </c>
      <c r="C33" s="71">
        <v>485</v>
      </c>
      <c r="D33" s="232">
        <f>'TABLE-1'!F32</f>
        <v>487</v>
      </c>
      <c r="E33" s="223">
        <v>1355985</v>
      </c>
      <c r="F33" s="518">
        <f>'TABLE-2'!D32+'TABLE-2'!E32+'TABLE-2'!F32</f>
        <v>1606355</v>
      </c>
      <c r="G33" s="223">
        <v>1010061</v>
      </c>
      <c r="H33" s="518">
        <f>'TABLE-2'!G32+'TABLE-2'!H32+'TABLE-2'!I32</f>
        <v>1179240</v>
      </c>
      <c r="I33" s="518">
        <f t="shared" si="3"/>
        <v>74.48909833073375</v>
      </c>
      <c r="J33" s="518">
        <f t="shared" si="1"/>
        <v>73.41092099816044</v>
      </c>
      <c r="K33" s="7"/>
      <c r="L33" s="7"/>
      <c r="M33" s="7"/>
      <c r="N33" s="7"/>
    </row>
    <row r="34" spans="1:14" ht="12.75">
      <c r="A34" s="62">
        <v>27</v>
      </c>
      <c r="B34" s="63" t="s">
        <v>102</v>
      </c>
      <c r="C34" s="71">
        <v>343</v>
      </c>
      <c r="D34" s="232">
        <f>'TABLE-1'!F33</f>
        <v>348</v>
      </c>
      <c r="E34" s="223">
        <v>1103742</v>
      </c>
      <c r="F34" s="518">
        <f>'TABLE-2'!D33+'TABLE-2'!E33+'TABLE-2'!F33</f>
        <v>1208143</v>
      </c>
      <c r="G34" s="223">
        <v>598631</v>
      </c>
      <c r="H34" s="518">
        <f>'TABLE-2'!G33+'TABLE-2'!H33+'TABLE-2'!I33</f>
        <v>670234</v>
      </c>
      <c r="I34" s="518">
        <f t="shared" si="3"/>
        <v>54.23649729737565</v>
      </c>
      <c r="J34" s="518">
        <f t="shared" si="1"/>
        <v>55.47637986562849</v>
      </c>
      <c r="K34" s="7"/>
      <c r="L34" s="7"/>
      <c r="M34" s="7"/>
      <c r="N34" s="7"/>
    </row>
    <row r="35" spans="1:14" ht="12.75">
      <c r="A35" s="62"/>
      <c r="B35" s="65" t="s">
        <v>223</v>
      </c>
      <c r="C35" s="72">
        <f aca="true" t="shared" si="4" ref="C35:H35">SUM(C27:C34)</f>
        <v>851</v>
      </c>
      <c r="D35" s="314">
        <f>'TABLE-1'!F34</f>
        <v>858</v>
      </c>
      <c r="E35" s="174">
        <f t="shared" si="4"/>
        <v>2507805</v>
      </c>
      <c r="F35" s="519">
        <f t="shared" si="4"/>
        <v>2880411</v>
      </c>
      <c r="G35" s="174">
        <f t="shared" si="4"/>
        <v>1720038</v>
      </c>
      <c r="H35" s="519">
        <f t="shared" si="4"/>
        <v>1997459</v>
      </c>
      <c r="I35" s="519">
        <f>(G35/E35)*100</f>
        <v>68.58739016789583</v>
      </c>
      <c r="J35" s="519">
        <f>(H35/F35)*100</f>
        <v>69.34631898017332</v>
      </c>
      <c r="K35" s="7"/>
      <c r="L35" s="7"/>
      <c r="M35" s="7"/>
      <c r="N35" s="7"/>
    </row>
    <row r="36" spans="1:14" ht="12.75">
      <c r="A36" s="62">
        <v>28</v>
      </c>
      <c r="B36" s="63" t="s">
        <v>160</v>
      </c>
      <c r="C36" s="71">
        <v>22</v>
      </c>
      <c r="D36" s="232">
        <f>'TABLE-1'!F35</f>
        <v>22</v>
      </c>
      <c r="E36" s="224">
        <v>44083</v>
      </c>
      <c r="F36" s="518">
        <f>'TABLE-2'!D35+'TABLE-2'!E35+'TABLE-2'!F35</f>
        <v>45408</v>
      </c>
      <c r="G36" s="223">
        <v>10615</v>
      </c>
      <c r="H36" s="518">
        <f>'TABLE-2'!G35+'TABLE-2'!H35+'TABLE-2'!I35</f>
        <v>10991</v>
      </c>
      <c r="I36" s="518">
        <f>(G36/E36)*100</f>
        <v>24.07957716126398</v>
      </c>
      <c r="J36" s="518">
        <f t="shared" si="1"/>
        <v>24.2049859055673</v>
      </c>
      <c r="K36" s="7"/>
      <c r="L36" s="7"/>
      <c r="M36" s="7"/>
      <c r="N36" s="7"/>
    </row>
    <row r="37" spans="1:14" ht="12.75">
      <c r="A37" s="62">
        <v>29</v>
      </c>
      <c r="B37" s="63" t="s">
        <v>262</v>
      </c>
      <c r="C37" s="71">
        <v>5</v>
      </c>
      <c r="D37" s="232">
        <f>'TABLE-1'!F36</f>
        <v>5</v>
      </c>
      <c r="E37" s="224">
        <v>21990</v>
      </c>
      <c r="F37" s="518">
        <f>'TABLE-2'!D36+'TABLE-2'!E36+'TABLE-2'!F36</f>
        <v>16386</v>
      </c>
      <c r="G37" s="223">
        <v>33062</v>
      </c>
      <c r="H37" s="518">
        <f>'TABLE-2'!G36+'TABLE-2'!H36+'TABLE-2'!I36</f>
        <v>29507</v>
      </c>
      <c r="I37" s="518">
        <v>0</v>
      </c>
      <c r="J37" s="518">
        <f t="shared" si="1"/>
        <v>180.0744538020261</v>
      </c>
      <c r="K37" s="7"/>
      <c r="L37" s="7"/>
      <c r="M37" s="7"/>
      <c r="N37" s="7"/>
    </row>
    <row r="38" spans="1:14" ht="12.75">
      <c r="A38" s="66">
        <v>30</v>
      </c>
      <c r="B38" s="63" t="s">
        <v>227</v>
      </c>
      <c r="C38" s="71">
        <v>16</v>
      </c>
      <c r="D38" s="232">
        <f>'TABLE-1'!F37</f>
        <v>16</v>
      </c>
      <c r="E38" s="223">
        <v>59457</v>
      </c>
      <c r="F38" s="518">
        <f>'TABLE-2'!D37+'TABLE-2'!E37+'TABLE-2'!F37</f>
        <v>81530</v>
      </c>
      <c r="G38" s="223">
        <v>68435</v>
      </c>
      <c r="H38" s="518">
        <f>'TABLE-2'!G37+'TABLE-2'!H37+'TABLE-2'!I37</f>
        <v>86318</v>
      </c>
      <c r="I38" s="518">
        <f>(G38/E38)*100</f>
        <v>115.09998822678575</v>
      </c>
      <c r="J38" s="518">
        <f t="shared" si="1"/>
        <v>105.87268490126334</v>
      </c>
      <c r="K38" s="7"/>
      <c r="L38" s="7"/>
      <c r="M38" s="7"/>
      <c r="N38" s="7"/>
    </row>
    <row r="39" spans="1:14" ht="12.75">
      <c r="A39" s="62">
        <v>31</v>
      </c>
      <c r="B39" s="63" t="s">
        <v>214</v>
      </c>
      <c r="C39" s="71">
        <v>18</v>
      </c>
      <c r="D39" s="232">
        <f>'TABLE-1'!F38</f>
        <v>19</v>
      </c>
      <c r="E39" s="223">
        <v>124037</v>
      </c>
      <c r="F39" s="518">
        <f>'TABLE-2'!D38+'TABLE-2'!E38+'TABLE-2'!F38</f>
        <v>137947</v>
      </c>
      <c r="G39" s="223">
        <v>379647</v>
      </c>
      <c r="H39" s="518">
        <f>'TABLE-2'!G38+'TABLE-2'!H38+'TABLE-2'!I38</f>
        <v>406181</v>
      </c>
      <c r="I39" s="518">
        <f>(G39/E39)*100</f>
        <v>306.07560647226234</v>
      </c>
      <c r="J39" s="518">
        <f t="shared" si="1"/>
        <v>294.44714274322746</v>
      </c>
      <c r="K39" s="7"/>
      <c r="L39" s="7"/>
      <c r="M39" s="7"/>
      <c r="N39" s="7"/>
    </row>
    <row r="40" spans="1:14" ht="12.75">
      <c r="A40" s="66">
        <v>32</v>
      </c>
      <c r="B40" s="63" t="s">
        <v>231</v>
      </c>
      <c r="C40" s="71">
        <v>19</v>
      </c>
      <c r="D40" s="232">
        <f>'TABLE-1'!F39</f>
        <v>22</v>
      </c>
      <c r="E40" s="223">
        <v>75199</v>
      </c>
      <c r="F40" s="518">
        <f>'TABLE-2'!D39+'TABLE-2'!E39+'TABLE-2'!F39</f>
        <v>94407</v>
      </c>
      <c r="G40" s="223">
        <v>69171</v>
      </c>
      <c r="H40" s="518">
        <f>'TABLE-2'!G39+'TABLE-2'!H39+'TABLE-2'!I39</f>
        <v>72966</v>
      </c>
      <c r="I40" s="518">
        <f>(G40/E40)*100</f>
        <v>91.98393595659516</v>
      </c>
      <c r="J40" s="518">
        <f t="shared" si="1"/>
        <v>77.28876036734565</v>
      </c>
      <c r="K40" s="7"/>
      <c r="L40" s="7"/>
      <c r="M40" s="7"/>
      <c r="N40" s="7"/>
    </row>
    <row r="41" spans="1:14" ht="12.75">
      <c r="A41" s="62">
        <v>33</v>
      </c>
      <c r="B41" s="63" t="s">
        <v>260</v>
      </c>
      <c r="C41" s="71">
        <v>5</v>
      </c>
      <c r="D41" s="232">
        <f>'TABLE-1'!F40</f>
        <v>5</v>
      </c>
      <c r="E41" s="223">
        <v>30773</v>
      </c>
      <c r="F41" s="518">
        <f>'TABLE-2'!D40+'TABLE-2'!E40+'TABLE-2'!F40</f>
        <v>894</v>
      </c>
      <c r="G41" s="223">
        <v>9964</v>
      </c>
      <c r="H41" s="518">
        <f>'TABLE-2'!G40+'TABLE-2'!H40+'TABLE-2'!I40</f>
        <v>12466</v>
      </c>
      <c r="I41" s="518">
        <f>(G41/E41)*100</f>
        <v>32.37903356838787</v>
      </c>
      <c r="J41" s="518">
        <f t="shared" si="1"/>
        <v>1394.407158836689</v>
      </c>
      <c r="K41" s="7"/>
      <c r="L41" s="7"/>
      <c r="M41" s="7"/>
      <c r="N41" s="7"/>
    </row>
    <row r="42" spans="1:14" ht="12.75">
      <c r="A42" s="66">
        <v>34</v>
      </c>
      <c r="B42" s="63" t="s">
        <v>216</v>
      </c>
      <c r="C42" s="71">
        <v>2</v>
      </c>
      <c r="D42" s="232">
        <f>'TABLE-1'!F41</f>
        <v>2</v>
      </c>
      <c r="E42" s="223">
        <v>4705</v>
      </c>
      <c r="F42" s="518">
        <f>'TABLE-2'!D41+'TABLE-2'!E41+'TABLE-2'!F41</f>
        <v>14941</v>
      </c>
      <c r="G42" s="223">
        <v>5687</v>
      </c>
      <c r="H42" s="518">
        <f>'TABLE-2'!G41+'TABLE-2'!H41+'TABLE-2'!I41</f>
        <v>4641</v>
      </c>
      <c r="I42" s="518">
        <f aca="true" t="shared" si="5" ref="I42:I49">(G42/E42)*100</f>
        <v>120.87141339001062</v>
      </c>
      <c r="J42" s="518">
        <f t="shared" si="1"/>
        <v>31.062177899738973</v>
      </c>
      <c r="K42" s="7"/>
      <c r="L42" s="7"/>
      <c r="M42" s="7"/>
      <c r="N42" s="7"/>
    </row>
    <row r="43" spans="1:14" ht="12.75">
      <c r="A43" s="136">
        <v>35</v>
      </c>
      <c r="B43" s="139" t="s">
        <v>358</v>
      </c>
      <c r="C43" s="71">
        <v>0</v>
      </c>
      <c r="D43" s="232">
        <f>'TABLE-1'!F42</f>
        <v>2</v>
      </c>
      <c r="E43" s="223">
        <v>0</v>
      </c>
      <c r="F43" s="518">
        <f>'TABLE-2'!D42+'TABLE-2'!E42+'TABLE-2'!F42</f>
        <v>1400</v>
      </c>
      <c r="G43" s="223">
        <v>0</v>
      </c>
      <c r="H43" s="518">
        <f>'TABLE-2'!G42+'TABLE-2'!H42+'TABLE-2'!I42</f>
        <v>2083</v>
      </c>
      <c r="I43" s="518">
        <v>0</v>
      </c>
      <c r="J43" s="518">
        <f t="shared" si="1"/>
        <v>148.78571428571428</v>
      </c>
      <c r="K43" s="7"/>
      <c r="L43" s="7"/>
      <c r="M43" s="7"/>
      <c r="N43" s="7"/>
    </row>
    <row r="44" spans="1:14" ht="12.75">
      <c r="A44" s="62">
        <v>36</v>
      </c>
      <c r="B44" s="63" t="s">
        <v>234</v>
      </c>
      <c r="C44" s="71">
        <v>1</v>
      </c>
      <c r="D44" s="232">
        <f>'TABLE-1'!F43</f>
        <v>1</v>
      </c>
      <c r="E44" s="223">
        <v>774</v>
      </c>
      <c r="F44" s="518">
        <f>'TABLE-2'!D43+'TABLE-2'!E43+'TABLE-2'!F43</f>
        <v>957</v>
      </c>
      <c r="G44" s="223">
        <v>364</v>
      </c>
      <c r="H44" s="518">
        <f>'TABLE-2'!G43+'TABLE-2'!H43+'TABLE-2'!I43</f>
        <v>655</v>
      </c>
      <c r="I44" s="518">
        <f t="shared" si="5"/>
        <v>47.02842377260982</v>
      </c>
      <c r="J44" s="518">
        <f t="shared" si="1"/>
        <v>68.44305120167189</v>
      </c>
      <c r="K44" s="7"/>
      <c r="L44" s="7"/>
      <c r="M44" s="7"/>
      <c r="N44" s="7"/>
    </row>
    <row r="45" spans="1:14" ht="12.75">
      <c r="A45" s="62">
        <v>37</v>
      </c>
      <c r="B45" s="63" t="s">
        <v>246</v>
      </c>
      <c r="C45" s="71">
        <v>2</v>
      </c>
      <c r="D45" s="232">
        <f>'TABLE-1'!F44</f>
        <v>2</v>
      </c>
      <c r="E45" s="223">
        <v>10048</v>
      </c>
      <c r="F45" s="518">
        <f>'TABLE-2'!D44+'TABLE-2'!E44+'TABLE-2'!F44</f>
        <v>11020</v>
      </c>
      <c r="G45" s="223">
        <v>4031</v>
      </c>
      <c r="H45" s="518">
        <f>'TABLE-2'!G44+'TABLE-2'!H44+'TABLE-2'!I44</f>
        <v>5254</v>
      </c>
      <c r="I45" s="518">
        <f t="shared" si="5"/>
        <v>40.11743630573248</v>
      </c>
      <c r="J45" s="518">
        <f t="shared" si="1"/>
        <v>47.67695099818512</v>
      </c>
      <c r="K45" s="7"/>
      <c r="L45" s="7"/>
      <c r="M45" s="7"/>
      <c r="N45" s="7"/>
    </row>
    <row r="46" spans="1:14" ht="12.75">
      <c r="A46" s="66">
        <v>38</v>
      </c>
      <c r="B46" s="63" t="s">
        <v>25</v>
      </c>
      <c r="C46" s="71">
        <v>2</v>
      </c>
      <c r="D46" s="232">
        <f>'TABLE-1'!F45</f>
        <v>2</v>
      </c>
      <c r="E46" s="223">
        <v>6714</v>
      </c>
      <c r="F46" s="518">
        <f>'TABLE-2'!D45+'TABLE-2'!E45+'TABLE-2'!F45</f>
        <v>9195</v>
      </c>
      <c r="G46" s="223">
        <v>4983</v>
      </c>
      <c r="H46" s="518">
        <f>'TABLE-2'!G45+'TABLE-2'!H45+'TABLE-2'!I45</f>
        <v>3753</v>
      </c>
      <c r="I46" s="518">
        <f t="shared" si="5"/>
        <v>74.21805183199285</v>
      </c>
      <c r="J46" s="518">
        <f t="shared" si="1"/>
        <v>40.815660685154974</v>
      </c>
      <c r="K46" s="7"/>
      <c r="L46" s="7"/>
      <c r="M46" s="7"/>
      <c r="N46" s="7"/>
    </row>
    <row r="47" spans="1:14" ht="12.75">
      <c r="A47" s="62">
        <v>39</v>
      </c>
      <c r="B47" s="63" t="s">
        <v>220</v>
      </c>
      <c r="C47" s="71">
        <v>1</v>
      </c>
      <c r="D47" s="232">
        <f>'TABLE-1'!F46</f>
        <v>1</v>
      </c>
      <c r="E47" s="223">
        <v>2657</v>
      </c>
      <c r="F47" s="518">
        <f>'TABLE-2'!D46+'TABLE-2'!E46+'TABLE-2'!F46</f>
        <v>3693</v>
      </c>
      <c r="G47" s="223">
        <v>12007</v>
      </c>
      <c r="H47" s="518">
        <f>'TABLE-2'!G46+'TABLE-2'!H46+'TABLE-2'!I46</f>
        <v>8802</v>
      </c>
      <c r="I47" s="518">
        <f t="shared" si="5"/>
        <v>451.90063981934514</v>
      </c>
      <c r="J47" s="518">
        <f t="shared" si="1"/>
        <v>238.3428107229894</v>
      </c>
      <c r="K47" s="7"/>
      <c r="L47" s="7"/>
      <c r="M47" s="7"/>
      <c r="N47" s="7"/>
    </row>
    <row r="48" spans="1:14" ht="12.75">
      <c r="A48" s="62">
        <v>40</v>
      </c>
      <c r="B48" s="63" t="s">
        <v>473</v>
      </c>
      <c r="C48" s="71">
        <v>0</v>
      </c>
      <c r="D48" s="232">
        <f>'TABLE-1'!F47</f>
        <v>2</v>
      </c>
      <c r="E48" s="223">
        <v>0</v>
      </c>
      <c r="F48" s="518">
        <f>'TABLE-2'!D47+'TABLE-2'!E47+'TABLE-2'!F47</f>
        <v>1875</v>
      </c>
      <c r="G48" s="223">
        <v>0</v>
      </c>
      <c r="H48" s="518">
        <f>'TABLE-2'!G47+'TABLE-2'!H47+'TABLE-2'!I47</f>
        <v>205</v>
      </c>
      <c r="I48" s="518" t="e">
        <f t="shared" si="5"/>
        <v>#DIV/0!</v>
      </c>
      <c r="J48" s="518">
        <f t="shared" si="1"/>
        <v>10.933333333333334</v>
      </c>
      <c r="K48" s="7"/>
      <c r="L48" s="7"/>
      <c r="M48" s="7"/>
      <c r="N48" s="7"/>
    </row>
    <row r="49" spans="1:14" ht="12.75">
      <c r="A49" s="66">
        <v>41</v>
      </c>
      <c r="B49" s="63" t="s">
        <v>347</v>
      </c>
      <c r="C49" s="71">
        <v>13</v>
      </c>
      <c r="D49" s="232">
        <f>'TABLE-1'!F48</f>
        <v>17</v>
      </c>
      <c r="E49" s="223">
        <v>94692</v>
      </c>
      <c r="F49" s="518">
        <f>'TABLE-2'!D48+'TABLE-2'!E48+'TABLE-2'!F48</f>
        <v>82757</v>
      </c>
      <c r="G49" s="223">
        <v>40345</v>
      </c>
      <c r="H49" s="518">
        <f>'TABLE-2'!G48+'TABLE-2'!H48+'TABLE-2'!I48</f>
        <v>64316</v>
      </c>
      <c r="I49" s="518">
        <f t="shared" si="5"/>
        <v>42.60655599205847</v>
      </c>
      <c r="J49" s="518">
        <f t="shared" si="1"/>
        <v>77.71668861848543</v>
      </c>
      <c r="K49" s="7"/>
      <c r="L49" s="7"/>
      <c r="M49" s="7"/>
      <c r="N49" s="7"/>
    </row>
    <row r="50" spans="1:14" ht="12.75">
      <c r="A50" s="62"/>
      <c r="B50" s="65" t="s">
        <v>222</v>
      </c>
      <c r="C50" s="72">
        <f>SUM(C36:C49)</f>
        <v>106</v>
      </c>
      <c r="D50" s="314">
        <f>'TABLE-1'!F49</f>
        <v>118</v>
      </c>
      <c r="E50" s="72">
        <f>SUM(E36:E49)</f>
        <v>475129</v>
      </c>
      <c r="F50" s="314">
        <f>SUM(F36:F49)</f>
        <v>502410</v>
      </c>
      <c r="G50" s="72">
        <f>SUM(G36:G49)</f>
        <v>638311</v>
      </c>
      <c r="H50" s="314">
        <f>SUM(H36:H49)</f>
        <v>708138</v>
      </c>
      <c r="I50" s="519">
        <f>(G50/E50)*100</f>
        <v>134.34477794451612</v>
      </c>
      <c r="J50" s="519">
        <f>(H50/F50)*100</f>
        <v>140.94822953364783</v>
      </c>
      <c r="K50" s="7"/>
      <c r="L50" s="7"/>
      <c r="M50" s="7"/>
      <c r="N50" s="7"/>
    </row>
    <row r="51" spans="1:12" ht="12.75">
      <c r="A51" s="62"/>
      <c r="B51" s="64" t="s">
        <v>121</v>
      </c>
      <c r="C51" s="72">
        <f aca="true" t="shared" si="6" ref="C51:H51">C26+C35+C50</f>
        <v>2498</v>
      </c>
      <c r="D51" s="314">
        <f t="shared" si="6"/>
        <v>2556</v>
      </c>
      <c r="E51" s="72">
        <f t="shared" si="6"/>
        <v>6066799</v>
      </c>
      <c r="F51" s="314">
        <f t="shared" si="6"/>
        <v>6875516</v>
      </c>
      <c r="G51" s="72">
        <f t="shared" si="6"/>
        <v>4116466</v>
      </c>
      <c r="H51" s="314">
        <f t="shared" si="6"/>
        <v>4674967</v>
      </c>
      <c r="I51" s="519">
        <f>(G51/E51)*100</f>
        <v>67.85235508873791</v>
      </c>
      <c r="J51" s="519">
        <f>(H51/F51)*100</f>
        <v>67.99441670996039</v>
      </c>
      <c r="K51" s="9"/>
      <c r="L51" s="9"/>
    </row>
    <row r="52" spans="1:12" ht="15">
      <c r="A52" s="60">
        <v>34</v>
      </c>
      <c r="B52" s="60"/>
      <c r="C52" s="185"/>
      <c r="D52" s="334">
        <f>'TABLE-1'!F46</f>
        <v>1</v>
      </c>
      <c r="E52" s="225"/>
      <c r="F52" s="520"/>
      <c r="G52" s="225"/>
      <c r="H52" s="520"/>
      <c r="I52" s="334"/>
      <c r="J52" s="334"/>
      <c r="K52" s="2"/>
      <c r="L52" s="2"/>
    </row>
    <row r="53" spans="1:12" ht="15">
      <c r="A53" s="20">
        <v>35</v>
      </c>
      <c r="D53" s="125">
        <f>'TABLE-1'!F48</f>
        <v>17</v>
      </c>
      <c r="E53" s="24"/>
      <c r="F53" s="329"/>
      <c r="G53" s="24"/>
      <c r="H53" s="329"/>
      <c r="I53" s="125" t="s">
        <v>33</v>
      </c>
      <c r="K53" s="2"/>
      <c r="L53" s="2"/>
    </row>
    <row r="54" spans="1:12" ht="15">
      <c r="A54" s="20">
        <v>36</v>
      </c>
      <c r="D54" s="125" t="e">
        <f>'TABLE-1'!#REF!</f>
        <v>#REF!</v>
      </c>
      <c r="E54" s="24"/>
      <c r="F54" s="329"/>
      <c r="G54" s="24"/>
      <c r="H54" s="329"/>
      <c r="I54" s="125" t="s">
        <v>33</v>
      </c>
      <c r="J54" s="234"/>
      <c r="K54" s="2"/>
      <c r="L54" s="2"/>
    </row>
    <row r="55" spans="1:12" ht="12.75">
      <c r="A55" s="2"/>
      <c r="B55" s="2"/>
      <c r="C55" s="26"/>
      <c r="D55" s="234"/>
      <c r="E55" s="26"/>
      <c r="F55" s="234"/>
      <c r="G55" s="226"/>
      <c r="H55" s="234"/>
      <c r="I55" s="234"/>
      <c r="J55" s="234"/>
      <c r="K55" s="2"/>
      <c r="L55" s="2"/>
    </row>
    <row r="56" spans="1:12" ht="12.75">
      <c r="A56" s="29" t="s">
        <v>4</v>
      </c>
      <c r="B56" s="29" t="s">
        <v>5</v>
      </c>
      <c r="C56" s="691" t="s">
        <v>37</v>
      </c>
      <c r="D56" s="692"/>
      <c r="E56" s="691" t="s">
        <v>42</v>
      </c>
      <c r="F56" s="692"/>
      <c r="G56" s="691" t="s">
        <v>43</v>
      </c>
      <c r="H56" s="692"/>
      <c r="I56" s="693" t="s">
        <v>44</v>
      </c>
      <c r="J56" s="694"/>
      <c r="K56" s="5"/>
      <c r="L56" s="5"/>
    </row>
    <row r="57" spans="1:12" ht="12.75">
      <c r="A57" s="30" t="s">
        <v>6</v>
      </c>
      <c r="B57" s="30"/>
      <c r="C57" s="222" t="s">
        <v>345</v>
      </c>
      <c r="D57" s="517" t="s">
        <v>451</v>
      </c>
      <c r="E57" s="222" t="s">
        <v>345</v>
      </c>
      <c r="F57" s="517" t="s">
        <v>451</v>
      </c>
      <c r="G57" s="222" t="s">
        <v>345</v>
      </c>
      <c r="H57" s="517" t="s">
        <v>451</v>
      </c>
      <c r="I57" s="517" t="s">
        <v>345</v>
      </c>
      <c r="J57" s="517" t="s">
        <v>451</v>
      </c>
      <c r="K57" s="2"/>
      <c r="L57" s="2"/>
    </row>
    <row r="58" spans="1:14" ht="15" customHeight="1">
      <c r="A58" s="62">
        <v>42</v>
      </c>
      <c r="B58" s="63" t="s">
        <v>263</v>
      </c>
      <c r="C58" s="71">
        <v>59</v>
      </c>
      <c r="D58" s="232">
        <f>'TABLE-1'!F57</f>
        <v>59</v>
      </c>
      <c r="E58" s="223">
        <v>40086</v>
      </c>
      <c r="F58" s="518">
        <f>'TABLE-2'!D56+'TABLE-2'!E56+'TABLE-2'!F56</f>
        <v>40079</v>
      </c>
      <c r="G58" s="223">
        <v>16865</v>
      </c>
      <c r="H58" s="518">
        <f>'TABLE-2'!G56+'TABLE-2'!H56+'TABLE-2'!I56</f>
        <v>17604</v>
      </c>
      <c r="I58" s="518">
        <f>(G58/E58)*100</f>
        <v>42.072045103028486</v>
      </c>
      <c r="J58" s="518">
        <f aca="true" t="shared" si="7" ref="J58:J67">(H58/F58)*100</f>
        <v>43.92325157813319</v>
      </c>
      <c r="K58" s="7"/>
      <c r="L58" s="7"/>
      <c r="M58" s="7"/>
      <c r="N58" s="7"/>
    </row>
    <row r="59" spans="1:14" ht="15" customHeight="1">
      <c r="A59" s="62">
        <v>43</v>
      </c>
      <c r="B59" s="71" t="s">
        <v>77</v>
      </c>
      <c r="C59" s="71">
        <v>79</v>
      </c>
      <c r="D59" s="232">
        <f>'TABLE-1'!F58</f>
        <v>79</v>
      </c>
      <c r="E59" s="223">
        <v>43425</v>
      </c>
      <c r="F59" s="518">
        <f>'TABLE-2'!D57+'TABLE-2'!E57+'TABLE-2'!F57</f>
        <v>45589</v>
      </c>
      <c r="G59" s="223">
        <v>20433</v>
      </c>
      <c r="H59" s="518">
        <f>'TABLE-2'!G57+'TABLE-2'!H57+'TABLE-2'!I57</f>
        <v>24188</v>
      </c>
      <c r="I59" s="518">
        <f aca="true" t="shared" si="8" ref="I59:I67">(G59/E59)*100</f>
        <v>47.053540587219345</v>
      </c>
      <c r="J59" s="518">
        <f t="shared" si="7"/>
        <v>53.05665840443967</v>
      </c>
      <c r="K59" s="7"/>
      <c r="L59" s="7"/>
      <c r="M59" s="7"/>
      <c r="N59" s="7"/>
    </row>
    <row r="60" spans="1:14" ht="15" customHeight="1">
      <c r="A60" s="62">
        <v>44</v>
      </c>
      <c r="B60" s="71" t="s">
        <v>264</v>
      </c>
      <c r="C60" s="71">
        <v>208</v>
      </c>
      <c r="D60" s="232">
        <f>'TABLE-1'!F59</f>
        <v>208</v>
      </c>
      <c r="E60" s="223">
        <v>110458</v>
      </c>
      <c r="F60" s="518">
        <f>'TABLE-2'!D58+'TABLE-2'!E58+'TABLE-2'!F58</f>
        <v>115223</v>
      </c>
      <c r="G60" s="223">
        <v>58470.9</v>
      </c>
      <c r="H60" s="518">
        <f>'TABLE-2'!G58+'TABLE-2'!H58+'TABLE-2'!I58</f>
        <v>68913</v>
      </c>
      <c r="I60" s="518">
        <f t="shared" si="8"/>
        <v>52.934961704901404</v>
      </c>
      <c r="J60" s="518">
        <f t="shared" si="7"/>
        <v>59.808371592477194</v>
      </c>
      <c r="K60" s="7"/>
      <c r="L60" s="7"/>
      <c r="M60" s="7"/>
      <c r="N60" s="7"/>
    </row>
    <row r="61" spans="1:14" ht="15" customHeight="1">
      <c r="A61" s="62">
        <v>45</v>
      </c>
      <c r="B61" s="63" t="s">
        <v>29</v>
      </c>
      <c r="C61" s="71">
        <v>42</v>
      </c>
      <c r="D61" s="232">
        <f>'TABLE-1'!F60</f>
        <v>42</v>
      </c>
      <c r="E61" s="71">
        <v>15491</v>
      </c>
      <c r="F61" s="518">
        <v>16544</v>
      </c>
      <c r="G61" s="223">
        <v>7774</v>
      </c>
      <c r="H61" s="518">
        <f>'TABLE-2'!G59+'TABLE-2'!H59+'TABLE-2'!I59</f>
        <v>7664</v>
      </c>
      <c r="I61" s="518">
        <f t="shared" si="8"/>
        <v>50.18397779355755</v>
      </c>
      <c r="J61" s="518">
        <f t="shared" si="7"/>
        <v>46.32495164410058</v>
      </c>
      <c r="K61" s="7"/>
      <c r="L61" s="7"/>
      <c r="M61" s="7"/>
      <c r="N61" s="7"/>
    </row>
    <row r="62" spans="1:14" ht="15" customHeight="1">
      <c r="A62" s="62">
        <v>46</v>
      </c>
      <c r="B62" s="71" t="s">
        <v>230</v>
      </c>
      <c r="C62" s="71">
        <v>199</v>
      </c>
      <c r="D62" s="232">
        <f>'TABLE-1'!F61</f>
        <v>200</v>
      </c>
      <c r="E62" s="71">
        <v>107631</v>
      </c>
      <c r="F62" s="518">
        <f>'TABLE-2'!D60+'TABLE-2'!E60+'TABLE-2'!F60</f>
        <v>122408</v>
      </c>
      <c r="G62" s="223">
        <v>63192</v>
      </c>
      <c r="H62" s="518">
        <f>'TABLE-2'!G60+'TABLE-2'!H60+'TABLE-2'!I60</f>
        <v>74306</v>
      </c>
      <c r="I62" s="518">
        <f t="shared" si="8"/>
        <v>58.71170945173788</v>
      </c>
      <c r="J62" s="518">
        <f t="shared" si="7"/>
        <v>60.703548787660935</v>
      </c>
      <c r="K62" s="7"/>
      <c r="L62" s="7"/>
      <c r="M62" s="7"/>
      <c r="N62" s="7"/>
    </row>
    <row r="63" spans="1:14" ht="15" customHeight="1">
      <c r="A63" s="62">
        <v>47</v>
      </c>
      <c r="B63" s="71" t="s">
        <v>30</v>
      </c>
      <c r="C63" s="71">
        <v>40</v>
      </c>
      <c r="D63" s="232">
        <f>'TABLE-1'!F62</f>
        <v>40</v>
      </c>
      <c r="E63" s="223">
        <v>24366</v>
      </c>
      <c r="F63" s="518">
        <f>'TABLE-2'!D61+'TABLE-2'!E61+'TABLE-2'!F61</f>
        <v>26742</v>
      </c>
      <c r="G63" s="223">
        <v>13123</v>
      </c>
      <c r="H63" s="518">
        <f>'TABLE-2'!G61+'TABLE-2'!H61+'TABLE-2'!I61</f>
        <v>14325</v>
      </c>
      <c r="I63" s="518">
        <f t="shared" si="8"/>
        <v>53.85783468767955</v>
      </c>
      <c r="J63" s="518">
        <f t="shared" si="7"/>
        <v>53.56742203275746</v>
      </c>
      <c r="K63" s="7"/>
      <c r="L63" s="7"/>
      <c r="M63" s="7"/>
      <c r="N63" s="7"/>
    </row>
    <row r="64" spans="1:14" ht="15" customHeight="1">
      <c r="A64" s="62">
        <v>48</v>
      </c>
      <c r="B64" s="71" t="s">
        <v>28</v>
      </c>
      <c r="C64" s="71">
        <v>83</v>
      </c>
      <c r="D64" s="232">
        <f>'TABLE-1'!F63</f>
        <v>83</v>
      </c>
      <c r="E64" s="223">
        <v>60835</v>
      </c>
      <c r="F64" s="518">
        <f>'TABLE-2'!D62+'TABLE-2'!E62+'TABLE-2'!F62</f>
        <v>61996</v>
      </c>
      <c r="G64" s="223">
        <v>14965</v>
      </c>
      <c r="H64" s="518">
        <f>'TABLE-2'!G62+'TABLE-2'!H62+'TABLE-2'!I62</f>
        <v>16199</v>
      </c>
      <c r="I64" s="518">
        <f t="shared" si="8"/>
        <v>24.59932604586176</v>
      </c>
      <c r="J64" s="518">
        <f t="shared" si="7"/>
        <v>26.129105103555066</v>
      </c>
      <c r="K64" s="7"/>
      <c r="L64" s="7"/>
      <c r="M64" s="7"/>
      <c r="N64" s="7"/>
    </row>
    <row r="65" spans="1:14" ht="15" customHeight="1">
      <c r="A65" s="62">
        <v>49</v>
      </c>
      <c r="B65" s="71" t="s">
        <v>265</v>
      </c>
      <c r="C65" s="71">
        <v>237</v>
      </c>
      <c r="D65" s="232">
        <f>'TABLE-1'!F64</f>
        <v>237</v>
      </c>
      <c r="E65" s="71">
        <v>125440</v>
      </c>
      <c r="F65" s="518">
        <f>'TABLE-2'!D63+'TABLE-2'!E63+'TABLE-2'!F63</f>
        <v>122920</v>
      </c>
      <c r="G65" s="223">
        <v>80063</v>
      </c>
      <c r="H65" s="518">
        <f>'TABLE-2'!G63+'TABLE-2'!H63+'TABLE-2'!I63</f>
        <v>84001</v>
      </c>
      <c r="I65" s="518">
        <f t="shared" si="8"/>
        <v>63.82573341836735</v>
      </c>
      <c r="J65" s="518">
        <f t="shared" si="7"/>
        <v>68.3379433778067</v>
      </c>
      <c r="K65" s="7"/>
      <c r="L65" s="7"/>
      <c r="M65" s="7"/>
      <c r="N65" s="7"/>
    </row>
    <row r="66" spans="1:14" ht="15" customHeight="1">
      <c r="A66" s="62">
        <v>50</v>
      </c>
      <c r="B66" s="71" t="s">
        <v>26</v>
      </c>
      <c r="C66" s="71">
        <v>59</v>
      </c>
      <c r="D66" s="232">
        <f>'TABLE-1'!F65</f>
        <v>59</v>
      </c>
      <c r="E66" s="223">
        <v>34196</v>
      </c>
      <c r="F66" s="518">
        <f>'TABLE-2'!D64+'TABLE-2'!E64+'TABLE-2'!F64</f>
        <v>34669</v>
      </c>
      <c r="G66" s="223">
        <v>11096</v>
      </c>
      <c r="H66" s="518">
        <f>'TABLE-2'!G64+'TABLE-2'!H64+'TABLE-2'!I64</f>
        <v>12050</v>
      </c>
      <c r="I66" s="518">
        <f t="shared" si="8"/>
        <v>32.44823956018248</v>
      </c>
      <c r="J66" s="518">
        <f t="shared" si="7"/>
        <v>34.757275952580116</v>
      </c>
      <c r="K66" s="7"/>
      <c r="L66" s="7"/>
      <c r="M66" s="7"/>
      <c r="N66" s="7"/>
    </row>
    <row r="67" spans="1:14" ht="15" customHeight="1">
      <c r="A67" s="62">
        <v>51</v>
      </c>
      <c r="B67" s="71" t="s">
        <v>27</v>
      </c>
      <c r="C67" s="71">
        <v>23</v>
      </c>
      <c r="D67" s="232">
        <f>'TABLE-1'!F66</f>
        <v>23</v>
      </c>
      <c r="E67" s="223">
        <v>20524</v>
      </c>
      <c r="F67" s="518">
        <f>'TABLE-2'!D65+'TABLE-2'!E65+'TABLE-2'!F65</f>
        <v>23229</v>
      </c>
      <c r="G67" s="223">
        <v>10957</v>
      </c>
      <c r="H67" s="518">
        <f>'TABLE-2'!G65+'TABLE-2'!H65+'TABLE-2'!I65</f>
        <v>11354</v>
      </c>
      <c r="I67" s="518">
        <f t="shared" si="8"/>
        <v>53.38627947768466</v>
      </c>
      <c r="J67" s="518">
        <f t="shared" si="7"/>
        <v>48.87855697619355</v>
      </c>
      <c r="K67" s="7"/>
      <c r="L67" s="7"/>
      <c r="M67" s="7"/>
      <c r="N67" s="7"/>
    </row>
    <row r="68" spans="1:14" s="2" customFormat="1" ht="15" customHeight="1">
      <c r="A68" s="62"/>
      <c r="B68" s="64" t="s">
        <v>121</v>
      </c>
      <c r="C68" s="72">
        <f>SUM(C58:C67)</f>
        <v>1029</v>
      </c>
      <c r="D68" s="314">
        <f>'TABLE-1'!F67</f>
        <v>1030</v>
      </c>
      <c r="E68" s="72">
        <f>SUM(E58:E67)</f>
        <v>582452</v>
      </c>
      <c r="F68" s="314">
        <f>SUM(F58:F67)</f>
        <v>609399</v>
      </c>
      <c r="G68" s="72">
        <f>SUM(G58:G67)</f>
        <v>296938.9</v>
      </c>
      <c r="H68" s="314">
        <f>SUM(H58:H67)</f>
        <v>330604</v>
      </c>
      <c r="I68" s="519">
        <f>(G68/E68)*100</f>
        <v>50.98083618907653</v>
      </c>
      <c r="J68" s="519">
        <f>(H68/F68)*100</f>
        <v>54.250827454590514</v>
      </c>
      <c r="K68" s="9"/>
      <c r="L68" s="9"/>
      <c r="M68" s="9"/>
      <c r="N68" s="9"/>
    </row>
    <row r="69" spans="1:14" ht="15" customHeight="1">
      <c r="A69" s="62"/>
      <c r="B69" s="63"/>
      <c r="C69" s="71"/>
      <c r="D69" s="232"/>
      <c r="E69" s="223"/>
      <c r="F69" s="518"/>
      <c r="G69" s="223"/>
      <c r="H69" s="232"/>
      <c r="I69" s="518"/>
      <c r="J69" s="518"/>
      <c r="K69" s="7"/>
      <c r="L69" s="7"/>
      <c r="M69" s="7"/>
      <c r="N69" s="7"/>
    </row>
    <row r="70" spans="1:14" ht="15" customHeight="1">
      <c r="A70" s="62">
        <v>52</v>
      </c>
      <c r="B70" s="63" t="s">
        <v>31</v>
      </c>
      <c r="C70" s="71">
        <v>856</v>
      </c>
      <c r="D70" s="232">
        <f>'TABLE-1'!F69</f>
        <v>856</v>
      </c>
      <c r="E70" s="223">
        <v>657261</v>
      </c>
      <c r="F70" s="518">
        <f>'TABLE-2'!D68+'TABLE-2'!E68+'TABLE-2'!F68</f>
        <v>710185</v>
      </c>
      <c r="G70" s="223">
        <v>350846</v>
      </c>
      <c r="H70" s="518">
        <f>'TABLE-2'!G68+'TABLE-2'!H68+'TABLE-2'!I68</f>
        <v>412348</v>
      </c>
      <c r="I70" s="518">
        <f aca="true" t="shared" si="9" ref="I70:J72">(G70/E70)*100</f>
        <v>53.38001189786097</v>
      </c>
      <c r="J70" s="518">
        <f t="shared" si="9"/>
        <v>58.062054253469164</v>
      </c>
      <c r="K70" s="7"/>
      <c r="L70" s="7"/>
      <c r="M70" s="7"/>
      <c r="N70" s="7"/>
    </row>
    <row r="71" spans="1:14" ht="15" customHeight="1">
      <c r="A71" s="62">
        <v>53</v>
      </c>
      <c r="B71" s="63" t="s">
        <v>129</v>
      </c>
      <c r="C71" s="71">
        <v>378</v>
      </c>
      <c r="D71" s="232">
        <f>'TABLE-1'!F70</f>
        <v>373</v>
      </c>
      <c r="E71" s="223">
        <v>16420</v>
      </c>
      <c r="F71" s="518">
        <f>'TABLE-2'!D69+'TABLE-2'!E69+'TABLE-2'!F69</f>
        <v>14483</v>
      </c>
      <c r="G71" s="223">
        <v>146380</v>
      </c>
      <c r="H71" s="518">
        <f>'TABLE-2'!G69+'TABLE-2'!H69+'TABLE-2'!I69</f>
        <v>148481</v>
      </c>
      <c r="I71" s="518">
        <f t="shared" si="9"/>
        <v>891.4738124238733</v>
      </c>
      <c r="J71" s="518">
        <f t="shared" si="9"/>
        <v>1025.2088655665264</v>
      </c>
      <c r="K71" s="7"/>
      <c r="L71" s="7"/>
      <c r="M71" s="7"/>
      <c r="N71" s="7"/>
    </row>
    <row r="72" spans="1:12" s="2" customFormat="1" ht="15" customHeight="1">
      <c r="A72" s="64"/>
      <c r="B72" s="64" t="s">
        <v>121</v>
      </c>
      <c r="C72" s="72">
        <f aca="true" t="shared" si="10" ref="C72:H72">SUM(C70:C71)</f>
        <v>1234</v>
      </c>
      <c r="D72" s="314">
        <f t="shared" si="10"/>
        <v>1229</v>
      </c>
      <c r="E72" s="72">
        <f t="shared" si="10"/>
        <v>673681</v>
      </c>
      <c r="F72" s="314">
        <f t="shared" si="10"/>
        <v>724668</v>
      </c>
      <c r="G72" s="72">
        <f t="shared" si="10"/>
        <v>497226</v>
      </c>
      <c r="H72" s="314">
        <f t="shared" si="10"/>
        <v>560829</v>
      </c>
      <c r="I72" s="519">
        <f t="shared" si="9"/>
        <v>73.80733611308617</v>
      </c>
      <c r="J72" s="519">
        <f t="shared" si="9"/>
        <v>77.39116395370019</v>
      </c>
      <c r="K72" s="9"/>
      <c r="L72" s="9"/>
    </row>
    <row r="73" spans="1:12" ht="15" customHeight="1">
      <c r="A73" s="62"/>
      <c r="B73" s="62"/>
      <c r="C73" s="71"/>
      <c r="D73" s="232"/>
      <c r="E73" s="71"/>
      <c r="F73" s="232"/>
      <c r="G73" s="223"/>
      <c r="H73" s="232"/>
      <c r="I73" s="518"/>
      <c r="J73" s="518"/>
      <c r="K73" s="9"/>
      <c r="L73" s="9"/>
    </row>
    <row r="74" spans="1:10" s="2" customFormat="1" ht="15" customHeight="1">
      <c r="A74" s="64"/>
      <c r="B74" s="64" t="s">
        <v>32</v>
      </c>
      <c r="C74" s="72">
        <f aca="true" t="shared" si="11" ref="C74:H74">C51+C68+C72</f>
        <v>4761</v>
      </c>
      <c r="D74" s="314">
        <f t="shared" si="11"/>
        <v>4815</v>
      </c>
      <c r="E74" s="72">
        <f t="shared" si="11"/>
        <v>7322932</v>
      </c>
      <c r="F74" s="314">
        <f t="shared" si="11"/>
        <v>8209583</v>
      </c>
      <c r="G74" s="72">
        <f t="shared" si="11"/>
        <v>4910630.9</v>
      </c>
      <c r="H74" s="314">
        <f t="shared" si="11"/>
        <v>5566400</v>
      </c>
      <c r="I74" s="519">
        <f>(G74/E74)*100</f>
        <v>67.05826163618617</v>
      </c>
      <c r="J74" s="519">
        <f>(H74/F74)*100</f>
        <v>67.80368747109323</v>
      </c>
    </row>
    <row r="76" ht="12.75">
      <c r="C76" s="25" t="s">
        <v>33</v>
      </c>
    </row>
    <row r="87" ht="12.75">
      <c r="B87" s="140">
        <v>2</v>
      </c>
    </row>
  </sheetData>
  <mergeCells count="9">
    <mergeCell ref="E4:F4"/>
    <mergeCell ref="C5:D5"/>
    <mergeCell ref="G5:H5"/>
    <mergeCell ref="I5:J5"/>
    <mergeCell ref="E5:F5"/>
    <mergeCell ref="C56:D56"/>
    <mergeCell ref="E56:F56"/>
    <mergeCell ref="G56:H56"/>
    <mergeCell ref="I56:J56"/>
  </mergeCells>
  <printOptions gridLines="1" horizontalCentered="1"/>
  <pageMargins left="0.75" right="0.75" top="0.5" bottom="0.6" header="0.28" footer="0.5"/>
  <pageSetup blackAndWhite="1" horizontalDpi="600" verticalDpi="600" orientation="landscape" paperSize="9" scale="80" r:id="rId2"/>
  <rowBreaks count="1" manualBreakCount="1">
    <brk id="51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G1">
      <selection activeCell="J17" sqref="J1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10.8515625" style="6" customWidth="1"/>
    <col min="4" max="4" width="12.8515625" style="7" customWidth="1"/>
    <col min="5" max="5" width="11.7109375" style="7" customWidth="1"/>
    <col min="6" max="6" width="12.28125" style="7" customWidth="1"/>
    <col min="7" max="7" width="11.28125" style="7" customWidth="1"/>
    <col min="8" max="8" width="14.00390625" style="7" customWidth="1"/>
    <col min="9" max="9" width="10.57421875" style="7" customWidth="1"/>
    <col min="10" max="10" width="9.140625" style="7" customWidth="1"/>
    <col min="11" max="11" width="10.421875" style="6" customWidth="1"/>
    <col min="12" max="12" width="10.8515625" style="7" customWidth="1"/>
    <col min="13" max="13" width="9.28125" style="0" customWidth="1"/>
    <col min="14" max="14" width="11.421875" style="0" customWidth="1"/>
    <col min="15" max="15" width="9.57421875" style="0" bestFit="1" customWidth="1"/>
  </cols>
  <sheetData>
    <row r="1" spans="1:12" ht="18" customHeight="1">
      <c r="A1" s="2"/>
      <c r="B1" s="2"/>
      <c r="C1" s="4"/>
      <c r="D1" s="9"/>
      <c r="E1" s="9"/>
      <c r="F1" s="9"/>
      <c r="G1" s="9"/>
      <c r="H1" s="9"/>
      <c r="I1" s="9"/>
      <c r="J1" s="9"/>
      <c r="K1" s="4"/>
      <c r="L1" s="9"/>
    </row>
    <row r="2" spans="1:14" ht="18" customHeight="1">
      <c r="A2" s="2"/>
      <c r="B2" s="2"/>
      <c r="C2" s="4"/>
      <c r="D2" s="9"/>
      <c r="E2" s="9"/>
      <c r="F2" s="9"/>
      <c r="G2" s="9"/>
      <c r="H2" s="9"/>
      <c r="I2" s="9"/>
      <c r="J2" s="9"/>
      <c r="K2" s="4"/>
      <c r="L2" s="9"/>
      <c r="M2" s="2"/>
      <c r="N2" s="2"/>
    </row>
    <row r="3" spans="1:14" ht="10.5" customHeight="1">
      <c r="A3" s="2"/>
      <c r="B3" s="2"/>
      <c r="C3" s="4"/>
      <c r="D3" s="9"/>
      <c r="E3" s="9"/>
      <c r="F3" s="9"/>
      <c r="G3" s="9"/>
      <c r="H3" s="9"/>
      <c r="I3" s="9"/>
      <c r="J3" s="9"/>
      <c r="K3" s="4"/>
      <c r="L3" s="9"/>
      <c r="M3" s="2"/>
      <c r="N3" s="2"/>
    </row>
    <row r="4" spans="1:14" s="633" customFormat="1" ht="24.75" customHeight="1">
      <c r="A4" s="652" t="s">
        <v>4</v>
      </c>
      <c r="B4" s="653" t="s">
        <v>5</v>
      </c>
      <c r="C4" s="779" t="s">
        <v>350</v>
      </c>
      <c r="D4" s="780"/>
      <c r="E4" s="777" t="s">
        <v>532</v>
      </c>
      <c r="F4" s="778"/>
      <c r="G4" s="781" t="s">
        <v>351</v>
      </c>
      <c r="H4" s="781"/>
      <c r="I4" s="775" t="s">
        <v>529</v>
      </c>
      <c r="J4" s="776"/>
      <c r="K4" s="779" t="s">
        <v>531</v>
      </c>
      <c r="L4" s="780"/>
      <c r="M4" s="775" t="s">
        <v>530</v>
      </c>
      <c r="N4" s="776"/>
    </row>
    <row r="5" spans="1:14" ht="24.75" customHeight="1">
      <c r="A5" s="59" t="s">
        <v>6</v>
      </c>
      <c r="B5" s="59"/>
      <c r="C5" s="105" t="s">
        <v>54</v>
      </c>
      <c r="D5" s="83" t="s">
        <v>61</v>
      </c>
      <c r="E5" s="95" t="s">
        <v>54</v>
      </c>
      <c r="F5" s="112" t="s">
        <v>61</v>
      </c>
      <c r="G5" s="95" t="s">
        <v>54</v>
      </c>
      <c r="H5" s="112" t="s">
        <v>61</v>
      </c>
      <c r="I5" s="192" t="s">
        <v>54</v>
      </c>
      <c r="J5" s="193" t="s">
        <v>61</v>
      </c>
      <c r="K5" s="95" t="s">
        <v>54</v>
      </c>
      <c r="L5" s="112" t="s">
        <v>61</v>
      </c>
      <c r="M5" s="192" t="s">
        <v>54</v>
      </c>
      <c r="N5" s="193" t="s">
        <v>61</v>
      </c>
    </row>
    <row r="6" spans="1:16" s="143" customFormat="1" ht="12.75">
      <c r="A6" s="141">
        <v>1</v>
      </c>
      <c r="B6" s="142" t="s">
        <v>7</v>
      </c>
      <c r="C6" s="142">
        <v>568</v>
      </c>
      <c r="D6" s="142">
        <v>878</v>
      </c>
      <c r="E6" s="142">
        <v>163</v>
      </c>
      <c r="F6" s="142">
        <v>291</v>
      </c>
      <c r="G6" s="142">
        <v>540</v>
      </c>
      <c r="H6" s="142">
        <v>704</v>
      </c>
      <c r="I6" s="142">
        <v>152</v>
      </c>
      <c r="J6" s="142">
        <v>234</v>
      </c>
      <c r="K6" s="142">
        <v>1689</v>
      </c>
      <c r="L6" s="142">
        <v>2301</v>
      </c>
      <c r="M6" s="152">
        <v>779</v>
      </c>
      <c r="N6" s="152">
        <v>1041</v>
      </c>
      <c r="O6" s="144"/>
      <c r="P6" s="144"/>
    </row>
    <row r="7" spans="1:16" s="143" customFormat="1" ht="12.75">
      <c r="A7" s="141">
        <v>2</v>
      </c>
      <c r="B7" s="142" t="s">
        <v>8</v>
      </c>
      <c r="C7" s="142">
        <v>37</v>
      </c>
      <c r="D7" s="142">
        <v>166</v>
      </c>
      <c r="E7" s="142">
        <v>18</v>
      </c>
      <c r="F7" s="142">
        <v>63</v>
      </c>
      <c r="G7" s="142">
        <v>37</v>
      </c>
      <c r="H7" s="142">
        <v>65</v>
      </c>
      <c r="I7" s="142">
        <v>18</v>
      </c>
      <c r="J7" s="142">
        <v>29</v>
      </c>
      <c r="K7" s="142">
        <v>189</v>
      </c>
      <c r="L7" s="142">
        <v>444</v>
      </c>
      <c r="M7" s="152">
        <v>79</v>
      </c>
      <c r="N7" s="152">
        <v>183</v>
      </c>
      <c r="O7" s="144"/>
      <c r="P7" s="144"/>
    </row>
    <row r="8" spans="1:16" s="143" customFormat="1" ht="12.75">
      <c r="A8" s="141">
        <v>3</v>
      </c>
      <c r="B8" s="142" t="s">
        <v>9</v>
      </c>
      <c r="C8" s="142">
        <v>235</v>
      </c>
      <c r="D8" s="142">
        <v>620</v>
      </c>
      <c r="E8" s="142">
        <v>101</v>
      </c>
      <c r="F8" s="142">
        <v>281</v>
      </c>
      <c r="G8" s="142">
        <v>235</v>
      </c>
      <c r="H8" s="142">
        <v>349</v>
      </c>
      <c r="I8" s="142">
        <v>101</v>
      </c>
      <c r="J8" s="142">
        <v>102</v>
      </c>
      <c r="K8" s="142">
        <v>1468</v>
      </c>
      <c r="L8" s="142">
        <v>2110</v>
      </c>
      <c r="M8" s="152">
        <v>491</v>
      </c>
      <c r="N8" s="152">
        <v>573</v>
      </c>
      <c r="O8" s="144"/>
      <c r="P8" s="144"/>
    </row>
    <row r="9" spans="1:16" ht="12.75">
      <c r="A9" s="62">
        <v>4</v>
      </c>
      <c r="B9" s="63" t="s">
        <v>10</v>
      </c>
      <c r="C9" s="63">
        <v>892</v>
      </c>
      <c r="D9" s="63">
        <v>2442</v>
      </c>
      <c r="E9" s="63">
        <v>196</v>
      </c>
      <c r="F9" s="63">
        <v>413</v>
      </c>
      <c r="G9" s="63">
        <v>892</v>
      </c>
      <c r="H9" s="63">
        <v>1198</v>
      </c>
      <c r="I9" s="63">
        <v>196</v>
      </c>
      <c r="J9" s="63">
        <v>234</v>
      </c>
      <c r="K9" s="63">
        <v>4812</v>
      </c>
      <c r="L9" s="63">
        <v>6171</v>
      </c>
      <c r="M9" s="61">
        <v>1334</v>
      </c>
      <c r="N9" s="61">
        <v>1592</v>
      </c>
      <c r="O9" s="7"/>
      <c r="P9" s="7"/>
    </row>
    <row r="10" spans="1:16" ht="12.75">
      <c r="A10" s="62">
        <v>5</v>
      </c>
      <c r="B10" s="63" t="s">
        <v>11</v>
      </c>
      <c r="C10" s="63">
        <v>187</v>
      </c>
      <c r="D10" s="63">
        <v>559</v>
      </c>
      <c r="E10" s="63">
        <v>36</v>
      </c>
      <c r="F10" s="63">
        <v>112</v>
      </c>
      <c r="G10" s="63">
        <v>187</v>
      </c>
      <c r="H10" s="63">
        <v>324</v>
      </c>
      <c r="I10" s="63">
        <v>36</v>
      </c>
      <c r="J10" s="63">
        <v>43</v>
      </c>
      <c r="K10" s="63">
        <v>675</v>
      </c>
      <c r="L10" s="63">
        <v>928</v>
      </c>
      <c r="M10" s="61">
        <v>163</v>
      </c>
      <c r="N10" s="61">
        <v>224</v>
      </c>
      <c r="O10" s="7"/>
      <c r="P10" s="7"/>
    </row>
    <row r="11" spans="1:16" ht="12.75">
      <c r="A11" s="62">
        <v>6</v>
      </c>
      <c r="B11" s="63" t="s">
        <v>12</v>
      </c>
      <c r="C11" s="63">
        <v>250</v>
      </c>
      <c r="D11" s="63">
        <v>550</v>
      </c>
      <c r="E11" s="63">
        <v>74</v>
      </c>
      <c r="F11" s="63">
        <v>103</v>
      </c>
      <c r="G11" s="63">
        <v>250</v>
      </c>
      <c r="H11" s="63">
        <v>350</v>
      </c>
      <c r="I11" s="63">
        <v>74</v>
      </c>
      <c r="J11" s="63">
        <v>75</v>
      </c>
      <c r="K11" s="63">
        <v>762</v>
      </c>
      <c r="L11" s="63">
        <v>1149</v>
      </c>
      <c r="M11" s="61">
        <v>279</v>
      </c>
      <c r="N11" s="61">
        <v>355</v>
      </c>
      <c r="O11" s="7"/>
      <c r="P11" s="7"/>
    </row>
    <row r="12" spans="1:16" ht="12.75">
      <c r="A12" s="62">
        <v>7</v>
      </c>
      <c r="B12" s="63" t="s">
        <v>13</v>
      </c>
      <c r="C12" s="63">
        <v>1263</v>
      </c>
      <c r="D12" s="63">
        <v>2861</v>
      </c>
      <c r="E12" s="63">
        <v>246</v>
      </c>
      <c r="F12" s="63">
        <v>544</v>
      </c>
      <c r="G12" s="63">
        <v>1051</v>
      </c>
      <c r="H12" s="63">
        <v>1278</v>
      </c>
      <c r="I12" s="63">
        <v>212</v>
      </c>
      <c r="J12" s="63">
        <v>301</v>
      </c>
      <c r="K12" s="63">
        <v>3220</v>
      </c>
      <c r="L12" s="63">
        <v>3610</v>
      </c>
      <c r="M12" s="61">
        <v>572</v>
      </c>
      <c r="N12" s="61">
        <v>949</v>
      </c>
      <c r="O12" s="7"/>
      <c r="P12" s="7"/>
    </row>
    <row r="13" spans="1:16" ht="12.75">
      <c r="A13" s="62">
        <v>8</v>
      </c>
      <c r="B13" s="63" t="s">
        <v>159</v>
      </c>
      <c r="C13" s="63">
        <v>57</v>
      </c>
      <c r="D13" s="63">
        <v>98</v>
      </c>
      <c r="E13" s="63">
        <v>15</v>
      </c>
      <c r="F13" s="63">
        <v>34</v>
      </c>
      <c r="G13" s="63">
        <v>57</v>
      </c>
      <c r="H13" s="63">
        <v>98</v>
      </c>
      <c r="I13" s="63">
        <v>15</v>
      </c>
      <c r="J13" s="63">
        <v>34</v>
      </c>
      <c r="K13" s="63">
        <v>104</v>
      </c>
      <c r="L13" s="63">
        <v>232</v>
      </c>
      <c r="M13" s="61">
        <v>22</v>
      </c>
      <c r="N13" s="61">
        <v>43</v>
      </c>
      <c r="O13" s="7"/>
      <c r="P13" s="7"/>
    </row>
    <row r="14" spans="1:16" ht="12.75">
      <c r="A14" s="62">
        <v>9</v>
      </c>
      <c r="B14" s="63" t="s">
        <v>14</v>
      </c>
      <c r="C14" s="63">
        <v>84</v>
      </c>
      <c r="D14" s="63">
        <v>195</v>
      </c>
      <c r="E14" s="63">
        <v>0</v>
      </c>
      <c r="F14" s="63">
        <v>0</v>
      </c>
      <c r="G14" s="63">
        <v>26</v>
      </c>
      <c r="H14" s="63">
        <v>60</v>
      </c>
      <c r="I14" s="63">
        <v>26</v>
      </c>
      <c r="J14" s="63">
        <v>43</v>
      </c>
      <c r="K14" s="63">
        <v>383</v>
      </c>
      <c r="L14" s="63">
        <v>522</v>
      </c>
      <c r="M14" s="61">
        <v>122</v>
      </c>
      <c r="N14" s="61">
        <v>188</v>
      </c>
      <c r="O14" s="7"/>
      <c r="P14" s="7"/>
    </row>
    <row r="15" spans="1:16" ht="12.75">
      <c r="A15" s="62">
        <v>10</v>
      </c>
      <c r="B15" s="63" t="s">
        <v>15</v>
      </c>
      <c r="C15" s="63">
        <v>27</v>
      </c>
      <c r="D15" s="63">
        <v>76</v>
      </c>
      <c r="E15" s="63">
        <v>11</v>
      </c>
      <c r="F15" s="63">
        <v>24</v>
      </c>
      <c r="G15" s="63">
        <v>36</v>
      </c>
      <c r="H15" s="63">
        <v>39</v>
      </c>
      <c r="I15" s="63">
        <v>14</v>
      </c>
      <c r="J15" s="63">
        <v>8</v>
      </c>
      <c r="K15" s="63">
        <v>113</v>
      </c>
      <c r="L15" s="63">
        <v>139</v>
      </c>
      <c r="M15" s="61">
        <v>44</v>
      </c>
      <c r="N15" s="61">
        <v>17</v>
      </c>
      <c r="O15" s="7"/>
      <c r="P15" s="7"/>
    </row>
    <row r="16" spans="1:16" ht="12.75">
      <c r="A16" s="62">
        <v>11</v>
      </c>
      <c r="B16" s="63" t="s">
        <v>16</v>
      </c>
      <c r="C16" s="63">
        <v>32</v>
      </c>
      <c r="D16" s="63">
        <v>145</v>
      </c>
      <c r="E16" s="63">
        <v>9</v>
      </c>
      <c r="F16" s="63">
        <v>35</v>
      </c>
      <c r="G16" s="63">
        <v>32</v>
      </c>
      <c r="H16" s="63">
        <v>145</v>
      </c>
      <c r="I16" s="63">
        <v>9</v>
      </c>
      <c r="J16" s="63">
        <v>35</v>
      </c>
      <c r="K16" s="63">
        <v>156</v>
      </c>
      <c r="L16" s="63">
        <v>203</v>
      </c>
      <c r="M16" s="61">
        <v>21</v>
      </c>
      <c r="N16" s="61">
        <v>67</v>
      </c>
      <c r="O16" s="7"/>
      <c r="P16" s="7"/>
    </row>
    <row r="17" spans="1:16" ht="12.75">
      <c r="A17" s="62">
        <v>12</v>
      </c>
      <c r="B17" s="63" t="s">
        <v>17</v>
      </c>
      <c r="C17" s="63">
        <v>145</v>
      </c>
      <c r="D17" s="63">
        <v>455</v>
      </c>
      <c r="E17" s="63">
        <v>29</v>
      </c>
      <c r="F17" s="63">
        <v>90</v>
      </c>
      <c r="G17" s="63">
        <v>145</v>
      </c>
      <c r="H17" s="63">
        <v>206</v>
      </c>
      <c r="I17" s="63">
        <v>29</v>
      </c>
      <c r="J17" s="63">
        <v>37</v>
      </c>
      <c r="K17" s="63">
        <v>2716</v>
      </c>
      <c r="L17" s="63">
        <v>3911</v>
      </c>
      <c r="M17" s="61">
        <v>925</v>
      </c>
      <c r="N17" s="61">
        <v>1357</v>
      </c>
      <c r="O17" s="7"/>
      <c r="P17" s="7"/>
    </row>
    <row r="18" spans="1:16" ht="12.75">
      <c r="A18" s="62">
        <v>13</v>
      </c>
      <c r="B18" s="63" t="s">
        <v>161</v>
      </c>
      <c r="C18" s="63">
        <v>24</v>
      </c>
      <c r="D18" s="63">
        <v>115</v>
      </c>
      <c r="E18" s="63">
        <v>2</v>
      </c>
      <c r="F18" s="63">
        <v>8</v>
      </c>
      <c r="G18" s="63">
        <v>24</v>
      </c>
      <c r="H18" s="63">
        <v>95</v>
      </c>
      <c r="I18" s="63">
        <v>2</v>
      </c>
      <c r="J18" s="63">
        <v>8</v>
      </c>
      <c r="K18" s="63">
        <v>154</v>
      </c>
      <c r="L18" s="63">
        <v>228</v>
      </c>
      <c r="M18" s="61">
        <v>25</v>
      </c>
      <c r="N18" s="61">
        <v>52</v>
      </c>
      <c r="O18" s="7"/>
      <c r="P18" s="7"/>
    </row>
    <row r="19" spans="1:16" ht="12.75">
      <c r="A19" s="62">
        <v>14</v>
      </c>
      <c r="B19" s="63" t="s">
        <v>76</v>
      </c>
      <c r="C19" s="63">
        <v>1014</v>
      </c>
      <c r="D19" s="63">
        <v>2018</v>
      </c>
      <c r="E19" s="63">
        <v>0</v>
      </c>
      <c r="F19" s="63">
        <v>0</v>
      </c>
      <c r="G19" s="63">
        <v>1019</v>
      </c>
      <c r="H19" s="63">
        <v>1302</v>
      </c>
      <c r="I19" s="63">
        <v>0</v>
      </c>
      <c r="J19" s="63">
        <v>0</v>
      </c>
      <c r="K19" s="63">
        <v>2744</v>
      </c>
      <c r="L19" s="63">
        <v>3272</v>
      </c>
      <c r="M19" s="61">
        <v>165</v>
      </c>
      <c r="N19" s="61">
        <v>210</v>
      </c>
      <c r="O19" s="7"/>
      <c r="P19" s="7"/>
    </row>
    <row r="20" spans="1:16" ht="12.75">
      <c r="A20" s="62">
        <v>15</v>
      </c>
      <c r="B20" s="63" t="s">
        <v>103</v>
      </c>
      <c r="C20" s="63">
        <v>101</v>
      </c>
      <c r="D20" s="63">
        <v>119</v>
      </c>
      <c r="E20" s="63">
        <v>30</v>
      </c>
      <c r="F20" s="63">
        <v>32</v>
      </c>
      <c r="G20" s="63">
        <v>101</v>
      </c>
      <c r="H20" s="63">
        <v>107</v>
      </c>
      <c r="I20" s="63">
        <v>16</v>
      </c>
      <c r="J20" s="63">
        <v>32</v>
      </c>
      <c r="K20" s="63">
        <v>394</v>
      </c>
      <c r="L20" s="63">
        <v>415</v>
      </c>
      <c r="M20" s="61">
        <v>69</v>
      </c>
      <c r="N20" s="61">
        <v>77</v>
      </c>
      <c r="O20" s="7"/>
      <c r="P20" s="7"/>
    </row>
    <row r="21" spans="1:16" ht="12.75">
      <c r="A21" s="62">
        <v>16</v>
      </c>
      <c r="B21" s="63" t="s">
        <v>20</v>
      </c>
      <c r="C21" s="63">
        <v>217</v>
      </c>
      <c r="D21" s="63">
        <v>652</v>
      </c>
      <c r="E21" s="63">
        <v>92</v>
      </c>
      <c r="F21" s="63">
        <v>275</v>
      </c>
      <c r="G21" s="63">
        <v>217</v>
      </c>
      <c r="H21" s="63">
        <v>221</v>
      </c>
      <c r="I21" s="63">
        <v>92</v>
      </c>
      <c r="J21" s="63">
        <v>94</v>
      </c>
      <c r="K21" s="63">
        <v>1010</v>
      </c>
      <c r="L21" s="63">
        <v>1427</v>
      </c>
      <c r="M21" s="61">
        <v>203</v>
      </c>
      <c r="N21" s="61">
        <v>506</v>
      </c>
      <c r="O21" s="7"/>
      <c r="P21" s="7"/>
    </row>
    <row r="22" spans="1:16" ht="12.75">
      <c r="A22" s="62">
        <v>17</v>
      </c>
      <c r="B22" s="63" t="s">
        <v>21</v>
      </c>
      <c r="C22" s="63">
        <v>377</v>
      </c>
      <c r="D22" s="63">
        <v>499</v>
      </c>
      <c r="E22" s="63">
        <v>48</v>
      </c>
      <c r="F22" s="63">
        <v>102</v>
      </c>
      <c r="G22" s="63">
        <v>379</v>
      </c>
      <c r="H22" s="63">
        <v>478</v>
      </c>
      <c r="I22" s="63">
        <v>53</v>
      </c>
      <c r="J22" s="63">
        <v>106</v>
      </c>
      <c r="K22" s="63">
        <v>1887</v>
      </c>
      <c r="L22" s="63">
        <v>2975</v>
      </c>
      <c r="M22" s="61">
        <v>393</v>
      </c>
      <c r="N22" s="61">
        <v>632</v>
      </c>
      <c r="O22" s="7"/>
      <c r="P22" s="7"/>
    </row>
    <row r="23" spans="1:16" ht="12.75">
      <c r="A23" s="62">
        <v>18</v>
      </c>
      <c r="B23" s="63" t="s">
        <v>19</v>
      </c>
      <c r="C23" s="63">
        <v>4</v>
      </c>
      <c r="D23" s="63">
        <v>10</v>
      </c>
      <c r="E23" s="63">
        <v>0</v>
      </c>
      <c r="F23" s="63">
        <v>0</v>
      </c>
      <c r="G23" s="63">
        <v>3</v>
      </c>
      <c r="H23" s="63">
        <v>2</v>
      </c>
      <c r="I23" s="63">
        <v>2</v>
      </c>
      <c r="J23" s="63">
        <v>1</v>
      </c>
      <c r="K23" s="63">
        <v>35</v>
      </c>
      <c r="L23" s="63">
        <v>53</v>
      </c>
      <c r="M23" s="61">
        <v>9</v>
      </c>
      <c r="N23" s="61">
        <v>17</v>
      </c>
      <c r="O23" s="7"/>
      <c r="P23" s="7"/>
    </row>
    <row r="24" spans="1:16" ht="12.75">
      <c r="A24" s="62">
        <v>19</v>
      </c>
      <c r="B24" s="63" t="s">
        <v>123</v>
      </c>
      <c r="C24" s="63">
        <v>70</v>
      </c>
      <c r="D24" s="63">
        <v>112</v>
      </c>
      <c r="E24" s="63">
        <v>12</v>
      </c>
      <c r="F24" s="63">
        <v>25</v>
      </c>
      <c r="G24" s="63">
        <v>70</v>
      </c>
      <c r="H24" s="63">
        <v>112</v>
      </c>
      <c r="I24" s="63">
        <v>12</v>
      </c>
      <c r="J24" s="63">
        <v>25</v>
      </c>
      <c r="K24" s="63">
        <v>69</v>
      </c>
      <c r="L24" s="63">
        <v>186</v>
      </c>
      <c r="M24" s="61">
        <v>16</v>
      </c>
      <c r="N24" s="61">
        <v>30</v>
      </c>
      <c r="O24" s="7"/>
      <c r="P24" s="7"/>
    </row>
    <row r="25" spans="1:16" s="206" customFormat="1" ht="14.25">
      <c r="A25" s="204"/>
      <c r="B25" s="154" t="s">
        <v>221</v>
      </c>
      <c r="C25" s="154">
        <f aca="true" t="shared" si="0" ref="C25:N25">SUM(C6:C24)</f>
        <v>5584</v>
      </c>
      <c r="D25" s="154">
        <f t="shared" si="0"/>
        <v>12570</v>
      </c>
      <c r="E25" s="154">
        <f t="shared" si="0"/>
        <v>1082</v>
      </c>
      <c r="F25" s="154">
        <f t="shared" si="0"/>
        <v>2432</v>
      </c>
      <c r="G25" s="154">
        <f t="shared" si="0"/>
        <v>5301</v>
      </c>
      <c r="H25" s="154">
        <f t="shared" si="0"/>
        <v>7133</v>
      </c>
      <c r="I25" s="154">
        <f t="shared" si="0"/>
        <v>1059</v>
      </c>
      <c r="J25" s="154">
        <f t="shared" si="0"/>
        <v>1441</v>
      </c>
      <c r="K25" s="154">
        <f t="shared" si="0"/>
        <v>22580</v>
      </c>
      <c r="L25" s="154">
        <f t="shared" si="0"/>
        <v>30276</v>
      </c>
      <c r="M25" s="154">
        <f t="shared" si="0"/>
        <v>5711</v>
      </c>
      <c r="N25" s="154">
        <f t="shared" si="0"/>
        <v>8113</v>
      </c>
      <c r="O25" s="207"/>
      <c r="P25" s="207"/>
    </row>
    <row r="26" spans="1:16" ht="12.75">
      <c r="A26" s="62">
        <v>20</v>
      </c>
      <c r="B26" s="63" t="s">
        <v>23</v>
      </c>
      <c r="C26" s="63">
        <v>7</v>
      </c>
      <c r="D26" s="63">
        <v>21</v>
      </c>
      <c r="E26" s="63">
        <v>2</v>
      </c>
      <c r="F26" s="63">
        <v>8</v>
      </c>
      <c r="G26" s="63">
        <v>7</v>
      </c>
      <c r="H26" s="63">
        <v>17</v>
      </c>
      <c r="I26" s="63">
        <v>2</v>
      </c>
      <c r="J26" s="63">
        <v>8</v>
      </c>
      <c r="K26" s="63">
        <v>26</v>
      </c>
      <c r="L26" s="63">
        <v>41</v>
      </c>
      <c r="M26" s="61">
        <v>0</v>
      </c>
      <c r="N26" s="61">
        <v>0</v>
      </c>
      <c r="O26" s="7"/>
      <c r="P26" s="7"/>
    </row>
    <row r="27" spans="1:16" ht="12.75">
      <c r="A27" s="62">
        <v>21</v>
      </c>
      <c r="B27" s="63" t="s">
        <v>256</v>
      </c>
      <c r="C27" s="63">
        <v>22</v>
      </c>
      <c r="D27" s="63">
        <v>18</v>
      </c>
      <c r="E27" s="63">
        <v>8</v>
      </c>
      <c r="F27" s="63">
        <v>7</v>
      </c>
      <c r="G27" s="63">
        <v>22</v>
      </c>
      <c r="H27" s="63">
        <v>18</v>
      </c>
      <c r="I27" s="63">
        <v>8</v>
      </c>
      <c r="J27" s="63">
        <v>7</v>
      </c>
      <c r="K27" s="63">
        <v>22</v>
      </c>
      <c r="L27" s="63">
        <v>18</v>
      </c>
      <c r="M27" s="61">
        <v>8</v>
      </c>
      <c r="N27" s="61">
        <v>7</v>
      </c>
      <c r="O27" s="7"/>
      <c r="P27" s="7"/>
    </row>
    <row r="28" spans="1:16" ht="12.75">
      <c r="A28" s="62">
        <v>22</v>
      </c>
      <c r="B28" s="63" t="s">
        <v>166</v>
      </c>
      <c r="C28" s="63">
        <v>15</v>
      </c>
      <c r="D28" s="63">
        <v>30</v>
      </c>
      <c r="E28" s="63">
        <v>5</v>
      </c>
      <c r="F28" s="63">
        <v>10</v>
      </c>
      <c r="G28" s="63">
        <v>6</v>
      </c>
      <c r="H28" s="63">
        <v>6</v>
      </c>
      <c r="I28" s="63">
        <v>2</v>
      </c>
      <c r="J28" s="63">
        <v>3</v>
      </c>
      <c r="K28" s="63">
        <v>62</v>
      </c>
      <c r="L28" s="63">
        <v>4233</v>
      </c>
      <c r="M28" s="61">
        <v>18</v>
      </c>
      <c r="N28" s="61">
        <v>13</v>
      </c>
      <c r="O28" s="7"/>
      <c r="P28" s="7"/>
    </row>
    <row r="29" spans="1:16" ht="12.75">
      <c r="A29" s="62">
        <v>23</v>
      </c>
      <c r="B29" s="63" t="s">
        <v>24</v>
      </c>
      <c r="C29" s="63">
        <v>11</v>
      </c>
      <c r="D29" s="63">
        <v>34</v>
      </c>
      <c r="E29" s="63">
        <v>4</v>
      </c>
      <c r="F29" s="63">
        <v>9</v>
      </c>
      <c r="G29" s="63">
        <v>10</v>
      </c>
      <c r="H29" s="63">
        <v>11</v>
      </c>
      <c r="I29" s="63">
        <v>4</v>
      </c>
      <c r="J29" s="63">
        <v>3</v>
      </c>
      <c r="K29" s="63">
        <v>42</v>
      </c>
      <c r="L29" s="63">
        <v>65</v>
      </c>
      <c r="M29" s="61">
        <v>11</v>
      </c>
      <c r="N29" s="61">
        <v>17</v>
      </c>
      <c r="O29" s="7"/>
      <c r="P29" s="7"/>
    </row>
    <row r="30" spans="1:16" ht="12.75">
      <c r="A30" s="62">
        <v>24</v>
      </c>
      <c r="B30" s="63" t="s">
        <v>22</v>
      </c>
      <c r="C30" s="63">
        <v>10</v>
      </c>
      <c r="D30" s="63">
        <v>26</v>
      </c>
      <c r="E30" s="63">
        <v>1</v>
      </c>
      <c r="F30" s="63">
        <v>4</v>
      </c>
      <c r="G30" s="63">
        <v>10</v>
      </c>
      <c r="H30" s="63">
        <v>10</v>
      </c>
      <c r="I30" s="63">
        <v>1</v>
      </c>
      <c r="J30" s="63">
        <v>1</v>
      </c>
      <c r="K30" s="63">
        <v>31</v>
      </c>
      <c r="L30" s="63">
        <v>95</v>
      </c>
      <c r="M30" s="61">
        <v>13</v>
      </c>
      <c r="N30" s="61">
        <v>42</v>
      </c>
      <c r="O30" s="7"/>
      <c r="P30" s="7"/>
    </row>
    <row r="31" spans="1:16" ht="12.75">
      <c r="A31" s="62">
        <v>25</v>
      </c>
      <c r="B31" s="63" t="s">
        <v>139</v>
      </c>
      <c r="C31" s="63">
        <v>80</v>
      </c>
      <c r="D31" s="63">
        <v>241</v>
      </c>
      <c r="E31" s="63">
        <v>22</v>
      </c>
      <c r="F31" s="63">
        <v>57</v>
      </c>
      <c r="G31" s="63">
        <v>80</v>
      </c>
      <c r="H31" s="63">
        <v>136</v>
      </c>
      <c r="I31" s="63">
        <v>22</v>
      </c>
      <c r="J31" s="63">
        <v>35</v>
      </c>
      <c r="K31" s="63">
        <v>178</v>
      </c>
      <c r="L31" s="63">
        <v>217</v>
      </c>
      <c r="M31" s="61">
        <v>49</v>
      </c>
      <c r="N31" s="61">
        <v>67</v>
      </c>
      <c r="O31" s="7"/>
      <c r="P31" s="7"/>
    </row>
    <row r="32" spans="1:16" ht="12.75">
      <c r="A32" s="62">
        <v>26</v>
      </c>
      <c r="B32" s="63" t="s">
        <v>18</v>
      </c>
      <c r="C32" s="63">
        <v>1400</v>
      </c>
      <c r="D32" s="63">
        <v>3287</v>
      </c>
      <c r="E32" s="63">
        <v>196</v>
      </c>
      <c r="F32" s="63">
        <v>578</v>
      </c>
      <c r="G32" s="63">
        <v>1334</v>
      </c>
      <c r="H32" s="63">
        <v>1875</v>
      </c>
      <c r="I32" s="63">
        <v>191</v>
      </c>
      <c r="J32" s="63">
        <v>344</v>
      </c>
      <c r="K32" s="63">
        <v>18231</v>
      </c>
      <c r="L32" s="63">
        <v>22128</v>
      </c>
      <c r="M32" s="61">
        <v>1594</v>
      </c>
      <c r="N32" s="61">
        <v>2619</v>
      </c>
      <c r="O32" s="7"/>
      <c r="P32" s="7"/>
    </row>
    <row r="33" spans="1:16" ht="12.75">
      <c r="A33" s="62">
        <v>27</v>
      </c>
      <c r="B33" s="63" t="s">
        <v>102</v>
      </c>
      <c r="C33" s="63">
        <v>1887</v>
      </c>
      <c r="D33" s="63">
        <v>4266</v>
      </c>
      <c r="E33" s="63">
        <v>283</v>
      </c>
      <c r="F33" s="63">
        <v>341</v>
      </c>
      <c r="G33" s="63">
        <v>1760</v>
      </c>
      <c r="H33" s="63">
        <v>1797</v>
      </c>
      <c r="I33" s="63">
        <v>264</v>
      </c>
      <c r="J33" s="63">
        <v>143</v>
      </c>
      <c r="K33" s="63">
        <v>6782</v>
      </c>
      <c r="L33" s="63">
        <v>9691</v>
      </c>
      <c r="M33" s="61">
        <v>1287</v>
      </c>
      <c r="N33" s="61">
        <v>1881</v>
      </c>
      <c r="O33" s="7"/>
      <c r="P33" s="7"/>
    </row>
    <row r="34" spans="1:16" s="206" customFormat="1" ht="14.25">
      <c r="A34" s="204"/>
      <c r="B34" s="154" t="s">
        <v>223</v>
      </c>
      <c r="C34" s="154">
        <f aca="true" t="shared" si="1" ref="C34:N34">SUM(C26:C33)</f>
        <v>3432</v>
      </c>
      <c r="D34" s="154">
        <f t="shared" si="1"/>
        <v>7923</v>
      </c>
      <c r="E34" s="154">
        <f t="shared" si="1"/>
        <v>521</v>
      </c>
      <c r="F34" s="154">
        <f t="shared" si="1"/>
        <v>1014</v>
      </c>
      <c r="G34" s="154">
        <f t="shared" si="1"/>
        <v>3229</v>
      </c>
      <c r="H34" s="154">
        <f t="shared" si="1"/>
        <v>3870</v>
      </c>
      <c r="I34" s="154">
        <f t="shared" si="1"/>
        <v>494</v>
      </c>
      <c r="J34" s="154">
        <f t="shared" si="1"/>
        <v>544</v>
      </c>
      <c r="K34" s="154">
        <f t="shared" si="1"/>
        <v>25374</v>
      </c>
      <c r="L34" s="154">
        <f t="shared" si="1"/>
        <v>36488</v>
      </c>
      <c r="M34" s="154">
        <f t="shared" si="1"/>
        <v>2980</v>
      </c>
      <c r="N34" s="154">
        <f t="shared" si="1"/>
        <v>4646</v>
      </c>
      <c r="O34" s="207"/>
      <c r="P34" s="207"/>
    </row>
    <row r="35" spans="1:16" ht="12.75">
      <c r="A35" s="62">
        <v>28</v>
      </c>
      <c r="B35" s="63" t="s">
        <v>160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9</v>
      </c>
      <c r="L35" s="63">
        <v>15</v>
      </c>
      <c r="M35" s="61">
        <v>0</v>
      </c>
      <c r="N35" s="61">
        <v>0</v>
      </c>
      <c r="O35" s="7"/>
      <c r="P35" s="7"/>
    </row>
    <row r="36" spans="1:16" ht="12.75">
      <c r="A36" s="62">
        <v>29</v>
      </c>
      <c r="B36" s="63" t="s">
        <v>262</v>
      </c>
      <c r="C36" s="63">
        <v>1</v>
      </c>
      <c r="D36" s="63">
        <v>12</v>
      </c>
      <c r="E36" s="63">
        <v>0</v>
      </c>
      <c r="F36" s="63">
        <v>0</v>
      </c>
      <c r="G36" s="63">
        <v>1</v>
      </c>
      <c r="H36" s="63">
        <v>12</v>
      </c>
      <c r="I36" s="63">
        <v>0</v>
      </c>
      <c r="J36" s="63">
        <v>0</v>
      </c>
      <c r="K36" s="63">
        <v>9</v>
      </c>
      <c r="L36" s="63">
        <v>33</v>
      </c>
      <c r="M36" s="61">
        <v>1</v>
      </c>
      <c r="N36" s="61">
        <v>6</v>
      </c>
      <c r="O36" s="7"/>
      <c r="P36" s="7"/>
    </row>
    <row r="37" spans="1:16" ht="12.75">
      <c r="A37" s="66">
        <v>30</v>
      </c>
      <c r="B37" s="63" t="s">
        <v>227</v>
      </c>
      <c r="C37" s="63">
        <v>3</v>
      </c>
      <c r="D37" s="63">
        <v>6</v>
      </c>
      <c r="E37" s="63">
        <v>0</v>
      </c>
      <c r="F37" s="63">
        <v>0</v>
      </c>
      <c r="G37" s="63">
        <v>3</v>
      </c>
      <c r="H37" s="63">
        <v>6</v>
      </c>
      <c r="I37" s="63">
        <v>0</v>
      </c>
      <c r="J37" s="63">
        <v>0</v>
      </c>
      <c r="K37" s="63">
        <v>5</v>
      </c>
      <c r="L37" s="63">
        <v>15</v>
      </c>
      <c r="M37" s="61">
        <v>0</v>
      </c>
      <c r="N37" s="61">
        <v>0</v>
      </c>
      <c r="O37" s="7"/>
      <c r="P37" s="7"/>
    </row>
    <row r="38" spans="1:16" ht="12.75">
      <c r="A38" s="62">
        <v>31</v>
      </c>
      <c r="B38" s="63" t="s">
        <v>214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1">
        <v>0</v>
      </c>
      <c r="N38" s="61">
        <v>0</v>
      </c>
      <c r="O38" s="7"/>
      <c r="P38" s="7"/>
    </row>
    <row r="39" spans="1:16" ht="12.75">
      <c r="A39" s="66">
        <v>32</v>
      </c>
      <c r="B39" s="63" t="s">
        <v>231</v>
      </c>
      <c r="C39" s="63">
        <v>13</v>
      </c>
      <c r="D39" s="63">
        <v>30</v>
      </c>
      <c r="E39" s="63">
        <v>2</v>
      </c>
      <c r="F39" s="63">
        <v>4</v>
      </c>
      <c r="G39" s="63">
        <v>12</v>
      </c>
      <c r="H39" s="63">
        <v>17</v>
      </c>
      <c r="I39" s="63">
        <v>2</v>
      </c>
      <c r="J39" s="63">
        <v>1</v>
      </c>
      <c r="K39" s="63">
        <v>22</v>
      </c>
      <c r="L39" s="63">
        <v>24</v>
      </c>
      <c r="M39" s="61">
        <v>3</v>
      </c>
      <c r="N39" s="61">
        <v>3</v>
      </c>
      <c r="O39" s="7"/>
      <c r="P39" s="7"/>
    </row>
    <row r="40" spans="1:16" ht="12.75">
      <c r="A40" s="62">
        <v>33</v>
      </c>
      <c r="B40" s="63" t="s">
        <v>215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1">
        <v>0</v>
      </c>
      <c r="N40" s="61">
        <v>0</v>
      </c>
      <c r="O40" s="7"/>
      <c r="P40" s="7"/>
    </row>
    <row r="41" spans="1:16" ht="12.75">
      <c r="A41" s="66">
        <v>34</v>
      </c>
      <c r="B41" s="63" t="s">
        <v>216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1">
        <v>0</v>
      </c>
      <c r="N41" s="61">
        <v>0</v>
      </c>
      <c r="O41" s="7"/>
      <c r="P41" s="7"/>
    </row>
    <row r="42" spans="1:16" ht="12.75">
      <c r="A42" s="136">
        <v>35</v>
      </c>
      <c r="B42" s="139" t="s">
        <v>358</v>
      </c>
      <c r="C42" s="63">
        <v>4</v>
      </c>
      <c r="D42" s="63">
        <v>20</v>
      </c>
      <c r="E42" s="63">
        <v>0</v>
      </c>
      <c r="F42" s="63">
        <v>0</v>
      </c>
      <c r="G42" s="63">
        <v>4</v>
      </c>
      <c r="H42" s="63">
        <v>20</v>
      </c>
      <c r="I42" s="63">
        <v>0</v>
      </c>
      <c r="J42" s="63">
        <v>0</v>
      </c>
      <c r="K42" s="63">
        <v>4</v>
      </c>
      <c r="L42" s="63">
        <v>17</v>
      </c>
      <c r="M42" s="61">
        <v>0</v>
      </c>
      <c r="N42" s="61">
        <v>0</v>
      </c>
      <c r="O42" s="7"/>
      <c r="P42" s="7"/>
    </row>
    <row r="43" spans="1:16" ht="12.75">
      <c r="A43" s="62">
        <v>36</v>
      </c>
      <c r="B43" s="63" t="s">
        <v>234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1">
        <v>0</v>
      </c>
      <c r="N43" s="61">
        <v>0</v>
      </c>
      <c r="O43" s="7"/>
      <c r="P43" s="7"/>
    </row>
    <row r="44" spans="1:16" ht="12.75">
      <c r="A44" s="62">
        <v>37</v>
      </c>
      <c r="B44" s="63" t="s">
        <v>246</v>
      </c>
      <c r="C44" s="63">
        <v>2</v>
      </c>
      <c r="D44" s="63">
        <v>7</v>
      </c>
      <c r="E44" s="63">
        <v>1</v>
      </c>
      <c r="F44" s="63">
        <v>2</v>
      </c>
      <c r="G44" s="63">
        <v>2</v>
      </c>
      <c r="H44" s="63">
        <v>7</v>
      </c>
      <c r="I44" s="63">
        <v>1</v>
      </c>
      <c r="J44" s="63">
        <v>2</v>
      </c>
      <c r="K44" s="63">
        <v>8</v>
      </c>
      <c r="L44" s="63">
        <v>17</v>
      </c>
      <c r="M44" s="61">
        <v>1</v>
      </c>
      <c r="N44" s="61">
        <v>0</v>
      </c>
      <c r="O44" s="7"/>
      <c r="P44" s="7"/>
    </row>
    <row r="45" spans="1:16" ht="12.75">
      <c r="A45" s="66">
        <v>38</v>
      </c>
      <c r="B45" s="63" t="s">
        <v>25</v>
      </c>
      <c r="C45" s="63">
        <v>3</v>
      </c>
      <c r="D45" s="63">
        <v>7</v>
      </c>
      <c r="E45" s="63">
        <v>1</v>
      </c>
      <c r="F45" s="63">
        <v>4</v>
      </c>
      <c r="G45" s="63">
        <v>3</v>
      </c>
      <c r="H45" s="63">
        <v>7</v>
      </c>
      <c r="I45" s="63">
        <v>1</v>
      </c>
      <c r="J45" s="63">
        <v>4</v>
      </c>
      <c r="K45" s="63">
        <v>9</v>
      </c>
      <c r="L45" s="63">
        <v>12</v>
      </c>
      <c r="M45" s="61">
        <v>3</v>
      </c>
      <c r="N45" s="61">
        <v>4</v>
      </c>
      <c r="O45" s="7"/>
      <c r="P45" s="7"/>
    </row>
    <row r="46" spans="1:16" ht="12.75">
      <c r="A46" s="62">
        <v>39</v>
      </c>
      <c r="B46" s="63" t="s">
        <v>220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1">
        <v>0</v>
      </c>
      <c r="N46" s="61">
        <v>0</v>
      </c>
      <c r="O46" s="7"/>
      <c r="P46" s="7"/>
    </row>
    <row r="47" spans="1:16" ht="12.75">
      <c r="A47" s="62">
        <v>40</v>
      </c>
      <c r="B47" s="63" t="s">
        <v>359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1">
        <v>0</v>
      </c>
      <c r="N47" s="61">
        <v>0</v>
      </c>
      <c r="O47" s="7"/>
      <c r="P47" s="7"/>
    </row>
    <row r="48" spans="1:16" ht="12.75">
      <c r="A48" s="66">
        <v>41</v>
      </c>
      <c r="B48" s="63" t="s">
        <v>447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1">
        <v>0</v>
      </c>
      <c r="N48" s="61">
        <v>0</v>
      </c>
      <c r="O48" s="7"/>
      <c r="P48" s="7"/>
    </row>
    <row r="49" spans="1:16" ht="12.75">
      <c r="A49" s="62"/>
      <c r="B49" s="65" t="s">
        <v>222</v>
      </c>
      <c r="C49" s="65">
        <f>SUM(C35:C48)</f>
        <v>26</v>
      </c>
      <c r="D49" s="65">
        <f aca="true" t="shared" si="2" ref="D49:N49">SUM(D35:D48)</f>
        <v>82</v>
      </c>
      <c r="E49" s="65">
        <f t="shared" si="2"/>
        <v>4</v>
      </c>
      <c r="F49" s="65">
        <f t="shared" si="2"/>
        <v>10</v>
      </c>
      <c r="G49" s="65">
        <f t="shared" si="2"/>
        <v>25</v>
      </c>
      <c r="H49" s="65">
        <f t="shared" si="2"/>
        <v>69</v>
      </c>
      <c r="I49" s="65">
        <f t="shared" si="2"/>
        <v>4</v>
      </c>
      <c r="J49" s="65">
        <f t="shared" si="2"/>
        <v>7</v>
      </c>
      <c r="K49" s="65">
        <f t="shared" si="2"/>
        <v>66</v>
      </c>
      <c r="L49" s="65">
        <f t="shared" si="2"/>
        <v>133</v>
      </c>
      <c r="M49" s="65">
        <f t="shared" si="2"/>
        <v>8</v>
      </c>
      <c r="N49" s="65">
        <f t="shared" si="2"/>
        <v>13</v>
      </c>
      <c r="O49" s="7"/>
      <c r="P49" s="7"/>
    </row>
    <row r="50" spans="1:14" ht="12.75">
      <c r="A50" s="62"/>
      <c r="B50" s="64" t="s">
        <v>121</v>
      </c>
      <c r="C50" s="65">
        <f aca="true" t="shared" si="3" ref="C50:N50">C25+C34+C49</f>
        <v>9042</v>
      </c>
      <c r="D50" s="65">
        <f t="shared" si="3"/>
        <v>20575</v>
      </c>
      <c r="E50" s="65">
        <f t="shared" si="3"/>
        <v>1607</v>
      </c>
      <c r="F50" s="65">
        <f t="shared" si="3"/>
        <v>3456</v>
      </c>
      <c r="G50" s="65">
        <f t="shared" si="3"/>
        <v>8555</v>
      </c>
      <c r="H50" s="65">
        <f t="shared" si="3"/>
        <v>11072</v>
      </c>
      <c r="I50" s="65">
        <f t="shared" si="3"/>
        <v>1557</v>
      </c>
      <c r="J50" s="65">
        <f t="shared" si="3"/>
        <v>1992</v>
      </c>
      <c r="K50" s="65">
        <f t="shared" si="3"/>
        <v>48020</v>
      </c>
      <c r="L50" s="65">
        <f t="shared" si="3"/>
        <v>66897</v>
      </c>
      <c r="M50" s="65">
        <f t="shared" si="3"/>
        <v>8699</v>
      </c>
      <c r="N50" s="65">
        <f t="shared" si="3"/>
        <v>12772</v>
      </c>
    </row>
    <row r="51" spans="1:14" ht="18" customHeight="1">
      <c r="A51" s="20">
        <v>0</v>
      </c>
      <c r="D51" s="7">
        <f>'TABLE-1'!F46</f>
        <v>1</v>
      </c>
      <c r="K51" s="3"/>
      <c r="L51" s="3"/>
      <c r="M51" s="4"/>
      <c r="N51" s="2"/>
    </row>
    <row r="52" spans="1:14" ht="18" customHeight="1">
      <c r="A52" s="20">
        <v>0</v>
      </c>
      <c r="D52" s="7">
        <f>'TABLE-1'!F48</f>
        <v>17</v>
      </c>
      <c r="K52" s="3"/>
      <c r="L52" s="10"/>
      <c r="M52" s="2"/>
      <c r="N52" s="2"/>
    </row>
    <row r="53" spans="1:14" ht="9.75" customHeight="1">
      <c r="A53" s="20">
        <v>0</v>
      </c>
      <c r="D53" s="7" t="e">
        <f>'TABLE-1'!#REF!</f>
        <v>#REF!</v>
      </c>
      <c r="K53" s="3"/>
      <c r="L53" s="10"/>
      <c r="M53" s="2"/>
      <c r="N53" s="2"/>
    </row>
    <row r="54" spans="1:14" ht="19.5" customHeight="1">
      <c r="A54" s="654" t="s">
        <v>4</v>
      </c>
      <c r="B54" s="653" t="s">
        <v>5</v>
      </c>
      <c r="C54" s="779" t="s">
        <v>350</v>
      </c>
      <c r="D54" s="780"/>
      <c r="E54" s="777" t="s">
        <v>532</v>
      </c>
      <c r="F54" s="778"/>
      <c r="G54" s="781" t="s">
        <v>351</v>
      </c>
      <c r="H54" s="781"/>
      <c r="I54" s="775" t="s">
        <v>529</v>
      </c>
      <c r="J54" s="776"/>
      <c r="K54" s="779" t="s">
        <v>531</v>
      </c>
      <c r="L54" s="780"/>
      <c r="M54" s="775" t="s">
        <v>530</v>
      </c>
      <c r="N54" s="776"/>
    </row>
    <row r="55" spans="1:14" ht="19.5" customHeight="1">
      <c r="A55" s="59" t="s">
        <v>6</v>
      </c>
      <c r="B55" s="59"/>
      <c r="C55" s="105" t="s">
        <v>54</v>
      </c>
      <c r="D55" s="83" t="s">
        <v>61</v>
      </c>
      <c r="E55" s="105" t="s">
        <v>54</v>
      </c>
      <c r="F55" s="83" t="s">
        <v>61</v>
      </c>
      <c r="G55" s="105" t="s">
        <v>54</v>
      </c>
      <c r="H55" s="83" t="s">
        <v>61</v>
      </c>
      <c r="I55" s="105" t="s">
        <v>54</v>
      </c>
      <c r="J55" s="83" t="s">
        <v>61</v>
      </c>
      <c r="K55" s="105" t="s">
        <v>54</v>
      </c>
      <c r="L55" s="83" t="s">
        <v>61</v>
      </c>
      <c r="M55" s="105" t="s">
        <v>54</v>
      </c>
      <c r="N55" s="83" t="s">
        <v>61</v>
      </c>
    </row>
    <row r="56" spans="1:16" ht="15.75" customHeight="1">
      <c r="A56" s="62">
        <v>42</v>
      </c>
      <c r="B56" s="63" t="s">
        <v>263</v>
      </c>
      <c r="C56" s="63">
        <v>5</v>
      </c>
      <c r="D56" s="63">
        <v>13</v>
      </c>
      <c r="E56" s="63">
        <v>1</v>
      </c>
      <c r="F56" s="63">
        <v>4</v>
      </c>
      <c r="G56" s="63">
        <v>5</v>
      </c>
      <c r="H56" s="63">
        <v>13</v>
      </c>
      <c r="I56" s="63">
        <v>1</v>
      </c>
      <c r="J56" s="63">
        <v>5</v>
      </c>
      <c r="K56" s="63">
        <v>5</v>
      </c>
      <c r="L56" s="63">
        <v>10</v>
      </c>
      <c r="M56" s="61">
        <v>1</v>
      </c>
      <c r="N56" s="61">
        <v>4</v>
      </c>
      <c r="O56" s="7"/>
      <c r="P56" s="7"/>
    </row>
    <row r="57" spans="1:16" ht="15.75" customHeight="1">
      <c r="A57" s="62">
        <v>43</v>
      </c>
      <c r="B57" s="71" t="s">
        <v>77</v>
      </c>
      <c r="C57" s="63">
        <v>1</v>
      </c>
      <c r="D57" s="63">
        <v>4</v>
      </c>
      <c r="E57" s="63">
        <v>1</v>
      </c>
      <c r="F57" s="63">
        <v>4</v>
      </c>
      <c r="G57" s="63">
        <v>1</v>
      </c>
      <c r="H57" s="63">
        <v>2</v>
      </c>
      <c r="I57" s="63">
        <v>1</v>
      </c>
      <c r="J57" s="63">
        <v>2</v>
      </c>
      <c r="K57" s="63">
        <v>22</v>
      </c>
      <c r="L57" s="63">
        <v>48</v>
      </c>
      <c r="M57" s="61">
        <v>4</v>
      </c>
      <c r="N57" s="61">
        <v>16</v>
      </c>
      <c r="O57" s="7"/>
      <c r="P57" s="7"/>
    </row>
    <row r="58" spans="1:16" ht="15.75" customHeight="1">
      <c r="A58" s="62">
        <v>44</v>
      </c>
      <c r="B58" s="71" t="s">
        <v>264</v>
      </c>
      <c r="C58" s="63">
        <v>19</v>
      </c>
      <c r="D58" s="63">
        <v>44</v>
      </c>
      <c r="E58" s="63">
        <v>4</v>
      </c>
      <c r="F58" s="63">
        <v>10</v>
      </c>
      <c r="G58" s="63">
        <v>19</v>
      </c>
      <c r="H58" s="63">
        <v>35</v>
      </c>
      <c r="I58" s="63">
        <v>4</v>
      </c>
      <c r="J58" s="63">
        <v>10</v>
      </c>
      <c r="K58" s="63">
        <v>43</v>
      </c>
      <c r="L58" s="63">
        <v>95</v>
      </c>
      <c r="M58" s="61">
        <v>23</v>
      </c>
      <c r="N58" s="61">
        <v>30</v>
      </c>
      <c r="O58" s="7"/>
      <c r="P58" s="7"/>
    </row>
    <row r="59" spans="1:16" ht="15.75" customHeight="1">
      <c r="A59" s="62">
        <v>45</v>
      </c>
      <c r="B59" s="63" t="s">
        <v>29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1">
        <v>0</v>
      </c>
      <c r="N59" s="61">
        <v>0</v>
      </c>
      <c r="O59" s="7"/>
      <c r="P59" s="7"/>
    </row>
    <row r="60" spans="1:16" ht="15.75" customHeight="1">
      <c r="A60" s="62">
        <v>46</v>
      </c>
      <c r="B60" s="71" t="s">
        <v>230</v>
      </c>
      <c r="C60" s="63">
        <v>14</v>
      </c>
      <c r="D60" s="63">
        <v>25</v>
      </c>
      <c r="E60" s="63">
        <v>1</v>
      </c>
      <c r="F60" s="63">
        <v>2</v>
      </c>
      <c r="G60" s="63">
        <v>13</v>
      </c>
      <c r="H60" s="63">
        <v>42</v>
      </c>
      <c r="I60" s="63">
        <v>1</v>
      </c>
      <c r="J60" s="63">
        <v>2</v>
      </c>
      <c r="K60" s="63">
        <v>55</v>
      </c>
      <c r="L60" s="63">
        <v>69</v>
      </c>
      <c r="M60" s="61">
        <v>5</v>
      </c>
      <c r="N60" s="61">
        <v>19</v>
      </c>
      <c r="O60" s="7"/>
      <c r="P60" s="7"/>
    </row>
    <row r="61" spans="1:16" ht="15.75" customHeight="1">
      <c r="A61" s="62">
        <v>47</v>
      </c>
      <c r="B61" s="71" t="s">
        <v>30</v>
      </c>
      <c r="C61" s="63">
        <v>46</v>
      </c>
      <c r="D61" s="63">
        <v>26</v>
      </c>
      <c r="E61" s="63">
        <v>9</v>
      </c>
      <c r="F61" s="63">
        <v>4</v>
      </c>
      <c r="G61" s="63">
        <v>46</v>
      </c>
      <c r="H61" s="63">
        <v>26</v>
      </c>
      <c r="I61" s="63">
        <v>9</v>
      </c>
      <c r="J61" s="63">
        <v>4</v>
      </c>
      <c r="K61" s="63">
        <v>54</v>
      </c>
      <c r="L61" s="63">
        <v>40</v>
      </c>
      <c r="M61" s="61">
        <v>11</v>
      </c>
      <c r="N61" s="61">
        <v>7</v>
      </c>
      <c r="O61" s="7"/>
      <c r="P61" s="7"/>
    </row>
    <row r="62" spans="1:16" ht="15.75" customHeight="1">
      <c r="A62" s="62">
        <v>48</v>
      </c>
      <c r="B62" s="71" t="s">
        <v>28</v>
      </c>
      <c r="C62" s="63">
        <v>58</v>
      </c>
      <c r="D62" s="63">
        <v>61</v>
      </c>
      <c r="E62" s="63">
        <v>2</v>
      </c>
      <c r="F62" s="63">
        <v>6</v>
      </c>
      <c r="G62" s="63">
        <v>58</v>
      </c>
      <c r="H62" s="63">
        <v>61</v>
      </c>
      <c r="I62" s="63">
        <v>2</v>
      </c>
      <c r="J62" s="63">
        <v>6</v>
      </c>
      <c r="K62" s="63">
        <v>101</v>
      </c>
      <c r="L62" s="63">
        <v>95</v>
      </c>
      <c r="M62" s="61">
        <v>3</v>
      </c>
      <c r="N62" s="61">
        <v>6</v>
      </c>
      <c r="O62" s="7"/>
      <c r="P62" s="7"/>
    </row>
    <row r="63" spans="1:16" ht="15.75" customHeight="1">
      <c r="A63" s="62">
        <v>49</v>
      </c>
      <c r="B63" s="71" t="s">
        <v>265</v>
      </c>
      <c r="C63" s="63">
        <v>17</v>
      </c>
      <c r="D63" s="63">
        <v>29</v>
      </c>
      <c r="E63" s="63">
        <v>4</v>
      </c>
      <c r="F63" s="63">
        <v>2</v>
      </c>
      <c r="G63" s="63">
        <v>16</v>
      </c>
      <c r="H63" s="63">
        <v>26</v>
      </c>
      <c r="I63" s="63">
        <v>5</v>
      </c>
      <c r="J63" s="63">
        <v>9</v>
      </c>
      <c r="K63" s="63">
        <v>49</v>
      </c>
      <c r="L63" s="63">
        <v>62</v>
      </c>
      <c r="M63" s="61">
        <v>8</v>
      </c>
      <c r="N63" s="61">
        <v>12</v>
      </c>
      <c r="O63" s="7"/>
      <c r="P63" s="7"/>
    </row>
    <row r="64" spans="1:16" ht="15.75" customHeight="1">
      <c r="A64" s="62">
        <v>50</v>
      </c>
      <c r="B64" s="71" t="s">
        <v>26</v>
      </c>
      <c r="C64" s="63">
        <v>35</v>
      </c>
      <c r="D64" s="63">
        <v>35</v>
      </c>
      <c r="E64" s="63">
        <v>35</v>
      </c>
      <c r="F64" s="63">
        <v>35</v>
      </c>
      <c r="G64" s="63">
        <v>35</v>
      </c>
      <c r="H64" s="63">
        <v>35</v>
      </c>
      <c r="I64" s="63">
        <v>35</v>
      </c>
      <c r="J64" s="63">
        <v>35</v>
      </c>
      <c r="K64" s="63">
        <v>35</v>
      </c>
      <c r="L64" s="63">
        <v>35</v>
      </c>
      <c r="M64" s="61">
        <v>35</v>
      </c>
      <c r="N64" s="61">
        <v>35</v>
      </c>
      <c r="O64" s="7"/>
      <c r="P64" s="7"/>
    </row>
    <row r="65" spans="1:16" ht="15.75" customHeight="1">
      <c r="A65" s="62">
        <v>51</v>
      </c>
      <c r="B65" s="71" t="s">
        <v>27</v>
      </c>
      <c r="C65" s="63">
        <v>8</v>
      </c>
      <c r="D65" s="63">
        <v>20</v>
      </c>
      <c r="E65" s="63">
        <v>4</v>
      </c>
      <c r="F65" s="63">
        <v>11</v>
      </c>
      <c r="G65" s="63">
        <v>8</v>
      </c>
      <c r="H65" s="63">
        <v>4</v>
      </c>
      <c r="I65" s="63">
        <v>4</v>
      </c>
      <c r="J65" s="63">
        <v>2</v>
      </c>
      <c r="K65" s="63">
        <v>8</v>
      </c>
      <c r="L65" s="63">
        <v>4</v>
      </c>
      <c r="M65" s="61">
        <v>4</v>
      </c>
      <c r="N65" s="61">
        <v>2</v>
      </c>
      <c r="O65" s="7"/>
      <c r="P65" s="7"/>
    </row>
    <row r="66" spans="1:16" s="206" customFormat="1" ht="15.75" customHeight="1">
      <c r="A66" s="62"/>
      <c r="B66" s="110" t="s">
        <v>121</v>
      </c>
      <c r="C66" s="154">
        <f aca="true" t="shared" si="4" ref="C66:N66">SUM(C56:C65)</f>
        <v>203</v>
      </c>
      <c r="D66" s="154">
        <f t="shared" si="4"/>
        <v>257</v>
      </c>
      <c r="E66" s="154">
        <f t="shared" si="4"/>
        <v>61</v>
      </c>
      <c r="F66" s="154">
        <f t="shared" si="4"/>
        <v>78</v>
      </c>
      <c r="G66" s="154">
        <f t="shared" si="4"/>
        <v>201</v>
      </c>
      <c r="H66" s="154">
        <f t="shared" si="4"/>
        <v>244</v>
      </c>
      <c r="I66" s="154">
        <f t="shared" si="4"/>
        <v>62</v>
      </c>
      <c r="J66" s="154">
        <f t="shared" si="4"/>
        <v>75</v>
      </c>
      <c r="K66" s="154">
        <f t="shared" si="4"/>
        <v>372</v>
      </c>
      <c r="L66" s="154">
        <f t="shared" si="4"/>
        <v>458</v>
      </c>
      <c r="M66" s="154">
        <f t="shared" si="4"/>
        <v>94</v>
      </c>
      <c r="N66" s="154">
        <f t="shared" si="4"/>
        <v>131</v>
      </c>
      <c r="O66" s="207"/>
      <c r="P66" s="207"/>
    </row>
    <row r="67" spans="1:16" ht="15.75" customHeight="1">
      <c r="A67" s="62"/>
      <c r="C67" s="63"/>
      <c r="D67" s="63"/>
      <c r="E67" s="63"/>
      <c r="F67" s="63"/>
      <c r="G67" s="63"/>
      <c r="H67" s="63"/>
      <c r="I67" s="63"/>
      <c r="J67" s="63"/>
      <c r="K67" s="109"/>
      <c r="L67" s="109"/>
      <c r="M67" s="61"/>
      <c r="N67" s="61"/>
      <c r="O67" s="7"/>
      <c r="P67" s="7"/>
    </row>
    <row r="68" spans="1:16" ht="15.75" customHeight="1">
      <c r="A68" s="62">
        <v>52</v>
      </c>
      <c r="B68" s="63" t="s">
        <v>31</v>
      </c>
      <c r="C68" s="63">
        <v>0</v>
      </c>
      <c r="D68" s="63">
        <v>1</v>
      </c>
      <c r="E68" s="63">
        <v>0</v>
      </c>
      <c r="F68" s="63">
        <v>0</v>
      </c>
      <c r="G68" s="63">
        <v>0</v>
      </c>
      <c r="H68" s="63">
        <v>1</v>
      </c>
      <c r="I68" s="63">
        <v>0</v>
      </c>
      <c r="J68" s="63">
        <v>0</v>
      </c>
      <c r="K68" s="63">
        <v>0</v>
      </c>
      <c r="L68" s="63">
        <v>4</v>
      </c>
      <c r="M68" s="61">
        <v>0</v>
      </c>
      <c r="N68" s="61">
        <v>0</v>
      </c>
      <c r="O68" s="7"/>
      <c r="P68" s="7"/>
    </row>
    <row r="69" spans="1:16" ht="15.75" customHeight="1">
      <c r="A69" s="62">
        <v>53</v>
      </c>
      <c r="B69" s="63" t="s">
        <v>129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1">
        <v>0</v>
      </c>
      <c r="N69" s="61">
        <v>0</v>
      </c>
      <c r="O69" s="7"/>
      <c r="P69" s="7"/>
    </row>
    <row r="70" spans="1:14" s="206" customFormat="1" ht="15.75" customHeight="1">
      <c r="A70" s="204"/>
      <c r="B70" s="110" t="s">
        <v>121</v>
      </c>
      <c r="C70" s="154">
        <f aca="true" t="shared" si="5" ref="C70:N70">SUM(C68:C69)</f>
        <v>0</v>
      </c>
      <c r="D70" s="154">
        <f t="shared" si="5"/>
        <v>1</v>
      </c>
      <c r="E70" s="154">
        <f t="shared" si="5"/>
        <v>0</v>
      </c>
      <c r="F70" s="154">
        <f t="shared" si="5"/>
        <v>0</v>
      </c>
      <c r="G70" s="154">
        <f t="shared" si="5"/>
        <v>0</v>
      </c>
      <c r="H70" s="154">
        <f t="shared" si="5"/>
        <v>1</v>
      </c>
      <c r="I70" s="154">
        <f t="shared" si="5"/>
        <v>0</v>
      </c>
      <c r="J70" s="154">
        <f t="shared" si="5"/>
        <v>0</v>
      </c>
      <c r="K70" s="154">
        <f t="shared" si="5"/>
        <v>0</v>
      </c>
      <c r="L70" s="154">
        <f t="shared" si="5"/>
        <v>4</v>
      </c>
      <c r="M70" s="154">
        <f t="shared" si="5"/>
        <v>0</v>
      </c>
      <c r="N70" s="154">
        <f t="shared" si="5"/>
        <v>0</v>
      </c>
    </row>
    <row r="71" spans="1:14" s="206" customFormat="1" ht="15.75" customHeight="1">
      <c r="A71" s="204"/>
      <c r="B71" s="110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217"/>
      <c r="N71" s="217"/>
    </row>
    <row r="72" spans="1:14" s="206" customFormat="1" ht="15.75" customHeight="1">
      <c r="A72" s="204"/>
      <c r="B72" s="110" t="s">
        <v>32</v>
      </c>
      <c r="C72" s="154">
        <f aca="true" t="shared" si="6" ref="C72:N72">C50+C66+C70</f>
        <v>9245</v>
      </c>
      <c r="D72" s="154">
        <f t="shared" si="6"/>
        <v>20833</v>
      </c>
      <c r="E72" s="154">
        <f t="shared" si="6"/>
        <v>1668</v>
      </c>
      <c r="F72" s="154">
        <f t="shared" si="6"/>
        <v>3534</v>
      </c>
      <c r="G72" s="154">
        <f t="shared" si="6"/>
        <v>8756</v>
      </c>
      <c r="H72" s="154">
        <f t="shared" si="6"/>
        <v>11317</v>
      </c>
      <c r="I72" s="154">
        <f t="shared" si="6"/>
        <v>1619</v>
      </c>
      <c r="J72" s="154">
        <f t="shared" si="6"/>
        <v>2067</v>
      </c>
      <c r="K72" s="154">
        <f t="shared" si="6"/>
        <v>48392</v>
      </c>
      <c r="L72" s="154">
        <f t="shared" si="6"/>
        <v>67359</v>
      </c>
      <c r="M72" s="154">
        <f t="shared" si="6"/>
        <v>8793</v>
      </c>
      <c r="N72" s="154">
        <f t="shared" si="6"/>
        <v>12903</v>
      </c>
    </row>
    <row r="73" ht="12.75">
      <c r="E73" s="6"/>
    </row>
    <row r="80" ht="12.75">
      <c r="C80" s="6">
        <v>17</v>
      </c>
    </row>
  </sheetData>
  <mergeCells count="12">
    <mergeCell ref="C4:D4"/>
    <mergeCell ref="K4:L4"/>
    <mergeCell ref="C54:D54"/>
    <mergeCell ref="K54:L54"/>
    <mergeCell ref="G4:H4"/>
    <mergeCell ref="G54:H54"/>
    <mergeCell ref="I4:J4"/>
    <mergeCell ref="M4:N4"/>
    <mergeCell ref="E4:F4"/>
    <mergeCell ref="E54:F54"/>
    <mergeCell ref="I54:J54"/>
    <mergeCell ref="M54:N54"/>
  </mergeCells>
  <printOptions gridLines="1" horizontalCentered="1"/>
  <pageMargins left="0.62" right="0.58" top="0.55" bottom="0.33" header="0.38" footer="0.5"/>
  <pageSetup blackAndWhite="1" horizontalDpi="600" verticalDpi="600" orientation="landscape" paperSize="9" scale="80" r:id="rId2"/>
  <rowBreaks count="1" manualBreakCount="1">
    <brk id="50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84"/>
  <sheetViews>
    <sheetView workbookViewId="0" topLeftCell="G1">
      <selection activeCell="E64" sqref="E64"/>
    </sheetView>
  </sheetViews>
  <sheetFormatPr defaultColWidth="9.140625" defaultRowHeight="12.75"/>
  <cols>
    <col min="1" max="1" width="3.7109375" style="0" customWidth="1"/>
    <col min="2" max="2" width="21.57421875" style="0" bestFit="1" customWidth="1"/>
    <col min="3" max="3" width="11.00390625" style="6" customWidth="1"/>
    <col min="4" max="4" width="11.00390625" style="25" customWidth="1"/>
    <col min="5" max="5" width="10.00390625" style="25" customWidth="1"/>
    <col min="6" max="6" width="11.140625" style="25" customWidth="1"/>
    <col min="7" max="7" width="10.00390625" style="25" customWidth="1"/>
    <col min="8" max="8" width="10.8515625" style="25" customWidth="1"/>
    <col min="9" max="9" width="8.7109375" style="25" customWidth="1"/>
    <col min="10" max="10" width="9.7109375" style="25" customWidth="1"/>
    <col min="11" max="11" width="10.28125" style="25" customWidth="1"/>
    <col min="12" max="12" width="9.57421875" style="25" bestFit="1" customWidth="1"/>
    <col min="13" max="13" width="10.00390625" style="125" customWidth="1"/>
    <col min="14" max="14" width="9.57421875" style="125" bestFit="1" customWidth="1"/>
    <col min="15" max="15" width="9.28125" style="6" customWidth="1"/>
    <col min="16" max="16" width="9.7109375" style="6" customWidth="1"/>
  </cols>
  <sheetData>
    <row r="1" spans="1:16" ht="16.5" customHeight="1">
      <c r="A1" s="64"/>
      <c r="B1" s="110"/>
      <c r="C1" s="154"/>
      <c r="D1" s="205"/>
      <c r="E1" s="205"/>
      <c r="F1" s="205"/>
      <c r="G1" s="205"/>
      <c r="H1" s="205"/>
      <c r="I1" s="205"/>
      <c r="J1" s="205"/>
      <c r="K1" s="71"/>
      <c r="L1" s="71"/>
      <c r="M1" s="232"/>
      <c r="N1" s="232"/>
      <c r="O1" s="63"/>
      <c r="P1" s="63"/>
    </row>
    <row r="2" spans="1:16" ht="16.5" customHeight="1">
      <c r="A2" s="64"/>
      <c r="B2" s="64"/>
      <c r="C2" s="65"/>
      <c r="D2" s="71"/>
      <c r="E2" s="205"/>
      <c r="F2" s="205"/>
      <c r="G2" s="71"/>
      <c r="H2" s="71"/>
      <c r="I2" s="71"/>
      <c r="J2" s="71"/>
      <c r="K2" s="71"/>
      <c r="L2" s="71"/>
      <c r="M2" s="232"/>
      <c r="N2" s="232"/>
      <c r="O2" s="63"/>
      <c r="P2" s="63"/>
    </row>
    <row r="3" spans="1:16" ht="15" customHeight="1">
      <c r="A3" s="62"/>
      <c r="B3" s="62"/>
      <c r="C3" s="63"/>
      <c r="D3" s="71"/>
      <c r="E3" s="71"/>
      <c r="F3" s="205"/>
      <c r="G3" s="72"/>
      <c r="H3" s="72"/>
      <c r="I3" s="72"/>
      <c r="J3" s="72"/>
      <c r="K3" s="71"/>
      <c r="L3" s="71"/>
      <c r="M3" s="232"/>
      <c r="N3" s="232"/>
      <c r="O3" s="63"/>
      <c r="P3" s="63"/>
    </row>
    <row r="4" spans="1:16" ht="12.75">
      <c r="A4" s="64" t="s">
        <v>4</v>
      </c>
      <c r="B4" s="64" t="s">
        <v>5</v>
      </c>
      <c r="C4" s="782"/>
      <c r="D4" s="782"/>
      <c r="E4" s="782"/>
      <c r="F4" s="782"/>
      <c r="G4" s="676" t="s">
        <v>208</v>
      </c>
      <c r="H4" s="676"/>
      <c r="I4" s="676"/>
      <c r="J4" s="676"/>
      <c r="K4" s="676"/>
      <c r="L4" s="676"/>
      <c r="M4" s="676"/>
      <c r="N4" s="676"/>
      <c r="O4" s="63"/>
      <c r="P4" s="63"/>
    </row>
    <row r="5" spans="1:16" ht="12.75">
      <c r="A5" s="64"/>
      <c r="B5" s="64"/>
      <c r="C5" s="782" t="s">
        <v>42</v>
      </c>
      <c r="D5" s="782"/>
      <c r="E5" s="676" t="s">
        <v>43</v>
      </c>
      <c r="F5" s="676"/>
      <c r="G5" s="676" t="s">
        <v>118</v>
      </c>
      <c r="H5" s="676"/>
      <c r="I5" s="676" t="s">
        <v>456</v>
      </c>
      <c r="J5" s="676"/>
      <c r="K5" s="676" t="s">
        <v>60</v>
      </c>
      <c r="L5" s="676"/>
      <c r="M5" s="770" t="s">
        <v>119</v>
      </c>
      <c r="N5" s="770"/>
      <c r="O5" s="782" t="s">
        <v>196</v>
      </c>
      <c r="P5" s="782"/>
    </row>
    <row r="6" spans="1:16" ht="12.75">
      <c r="A6" s="155"/>
      <c r="B6" s="155"/>
      <c r="C6" s="105" t="s">
        <v>54</v>
      </c>
      <c r="D6" s="160" t="s">
        <v>61</v>
      </c>
      <c r="E6" s="160" t="s">
        <v>54</v>
      </c>
      <c r="F6" s="160" t="s">
        <v>61</v>
      </c>
      <c r="G6" s="160" t="s">
        <v>54</v>
      </c>
      <c r="H6" s="160" t="s">
        <v>61</v>
      </c>
      <c r="I6" s="160" t="s">
        <v>54</v>
      </c>
      <c r="J6" s="160" t="s">
        <v>61</v>
      </c>
      <c r="K6" s="160" t="s">
        <v>54</v>
      </c>
      <c r="L6" s="160" t="s">
        <v>61</v>
      </c>
      <c r="M6" s="320" t="s">
        <v>54</v>
      </c>
      <c r="N6" s="320" t="s">
        <v>61</v>
      </c>
      <c r="O6" s="63"/>
      <c r="P6" s="63"/>
    </row>
    <row r="7" spans="1:18" s="143" customFormat="1" ht="12.75">
      <c r="A7" s="141">
        <v>1</v>
      </c>
      <c r="B7" s="142" t="s">
        <v>7</v>
      </c>
      <c r="C7" s="142">
        <v>305612</v>
      </c>
      <c r="D7" s="71">
        <v>41874</v>
      </c>
      <c r="E7" s="71">
        <v>45093</v>
      </c>
      <c r="F7" s="71">
        <v>28197</v>
      </c>
      <c r="G7" s="71">
        <v>21548</v>
      </c>
      <c r="H7" s="71">
        <v>14197</v>
      </c>
      <c r="I7" s="71">
        <v>828</v>
      </c>
      <c r="J7" s="71">
        <v>902</v>
      </c>
      <c r="K7" s="71">
        <v>7996</v>
      </c>
      <c r="L7" s="71">
        <v>5811</v>
      </c>
      <c r="M7" s="232">
        <f aca="true" t="shared" si="0" ref="M7:N25">E7-G7-I7-K7</f>
        <v>14721</v>
      </c>
      <c r="N7" s="232">
        <f t="shared" si="0"/>
        <v>7287</v>
      </c>
      <c r="O7" s="142">
        <v>10285</v>
      </c>
      <c r="P7" s="142">
        <v>8387</v>
      </c>
      <c r="Q7" s="153"/>
      <c r="R7" s="153"/>
    </row>
    <row r="8" spans="1:18" s="143" customFormat="1" ht="12.75">
      <c r="A8" s="141">
        <v>2</v>
      </c>
      <c r="B8" s="142" t="s">
        <v>8</v>
      </c>
      <c r="C8" s="142">
        <v>6170</v>
      </c>
      <c r="D8" s="71">
        <v>1766</v>
      </c>
      <c r="E8" s="71">
        <v>289</v>
      </c>
      <c r="F8" s="71">
        <v>249</v>
      </c>
      <c r="G8" s="71">
        <v>0</v>
      </c>
      <c r="H8" s="71">
        <v>0</v>
      </c>
      <c r="I8" s="71">
        <v>48</v>
      </c>
      <c r="J8" s="71">
        <v>28</v>
      </c>
      <c r="K8" s="71">
        <v>114</v>
      </c>
      <c r="L8" s="71">
        <v>106</v>
      </c>
      <c r="M8" s="232">
        <f t="shared" si="0"/>
        <v>127</v>
      </c>
      <c r="N8" s="232">
        <f t="shared" si="0"/>
        <v>115</v>
      </c>
      <c r="O8" s="142">
        <v>76</v>
      </c>
      <c r="P8" s="142">
        <v>56</v>
      </c>
      <c r="Q8" s="153"/>
      <c r="R8" s="153"/>
    </row>
    <row r="9" spans="1:18" s="143" customFormat="1" ht="12.75">
      <c r="A9" s="141">
        <v>3</v>
      </c>
      <c r="B9" s="142" t="s">
        <v>9</v>
      </c>
      <c r="C9" s="142">
        <v>700</v>
      </c>
      <c r="D9" s="71">
        <v>371</v>
      </c>
      <c r="E9" s="71">
        <v>7921</v>
      </c>
      <c r="F9" s="71">
        <v>8313</v>
      </c>
      <c r="G9" s="71">
        <v>4152</v>
      </c>
      <c r="H9" s="71">
        <v>2712</v>
      </c>
      <c r="I9" s="71">
        <v>702</v>
      </c>
      <c r="J9" s="71">
        <v>1429</v>
      </c>
      <c r="K9" s="71">
        <v>2407</v>
      </c>
      <c r="L9" s="71">
        <v>3112</v>
      </c>
      <c r="M9" s="232">
        <f t="shared" si="0"/>
        <v>660</v>
      </c>
      <c r="N9" s="232">
        <f t="shared" si="0"/>
        <v>1060</v>
      </c>
      <c r="O9" s="142">
        <v>1132</v>
      </c>
      <c r="P9" s="142">
        <v>910</v>
      </c>
      <c r="Q9" s="153"/>
      <c r="R9" s="153"/>
    </row>
    <row r="10" spans="1:18" ht="12.75">
      <c r="A10" s="62">
        <v>4</v>
      </c>
      <c r="B10" s="63" t="s">
        <v>10</v>
      </c>
      <c r="C10" s="63">
        <v>185190</v>
      </c>
      <c r="D10" s="71">
        <v>46892</v>
      </c>
      <c r="E10" s="71">
        <v>52492</v>
      </c>
      <c r="F10" s="71">
        <v>27928</v>
      </c>
      <c r="G10" s="71">
        <v>20381</v>
      </c>
      <c r="H10" s="71">
        <v>12811</v>
      </c>
      <c r="I10" s="71">
        <v>1981</v>
      </c>
      <c r="J10" s="71">
        <v>2435</v>
      </c>
      <c r="K10" s="71">
        <v>16220</v>
      </c>
      <c r="L10" s="71">
        <v>8471</v>
      </c>
      <c r="M10" s="232">
        <f t="shared" si="0"/>
        <v>13910</v>
      </c>
      <c r="N10" s="232">
        <f t="shared" si="0"/>
        <v>4211</v>
      </c>
      <c r="O10" s="63">
        <v>6310</v>
      </c>
      <c r="P10" s="63">
        <v>3122</v>
      </c>
      <c r="Q10" s="6"/>
      <c r="R10" s="6"/>
    </row>
    <row r="11" spans="1:18" ht="12.75">
      <c r="A11" s="62">
        <v>5</v>
      </c>
      <c r="B11" s="63" t="s">
        <v>11</v>
      </c>
      <c r="C11" s="63">
        <v>93747</v>
      </c>
      <c r="D11" s="71">
        <v>22913</v>
      </c>
      <c r="E11" s="71">
        <v>10964</v>
      </c>
      <c r="F11" s="71">
        <v>7527</v>
      </c>
      <c r="G11" s="71">
        <v>5332</v>
      </c>
      <c r="H11" s="71">
        <v>2806</v>
      </c>
      <c r="I11" s="71">
        <v>393</v>
      </c>
      <c r="J11" s="71">
        <v>252</v>
      </c>
      <c r="K11" s="71">
        <v>2508</v>
      </c>
      <c r="L11" s="71">
        <v>2619</v>
      </c>
      <c r="M11" s="232">
        <f t="shared" si="0"/>
        <v>2731</v>
      </c>
      <c r="N11" s="232">
        <f t="shared" si="0"/>
        <v>1850</v>
      </c>
      <c r="O11" s="63">
        <v>1647</v>
      </c>
      <c r="P11" s="63">
        <v>812</v>
      </c>
      <c r="Q11" s="6"/>
      <c r="R11" s="6"/>
    </row>
    <row r="12" spans="1:18" ht="12.75">
      <c r="A12" s="62">
        <v>6</v>
      </c>
      <c r="B12" s="63" t="s">
        <v>12</v>
      </c>
      <c r="C12" s="63">
        <v>24820</v>
      </c>
      <c r="D12" s="71">
        <v>1001</v>
      </c>
      <c r="E12" s="71">
        <v>4521</v>
      </c>
      <c r="F12" s="71">
        <v>3700</v>
      </c>
      <c r="G12" s="71">
        <v>612</v>
      </c>
      <c r="H12" s="71">
        <v>585</v>
      </c>
      <c r="I12" s="71">
        <v>109</v>
      </c>
      <c r="J12" s="71">
        <v>146</v>
      </c>
      <c r="K12" s="71">
        <v>1780</v>
      </c>
      <c r="L12" s="71">
        <v>1649</v>
      </c>
      <c r="M12" s="232">
        <f t="shared" si="0"/>
        <v>2020</v>
      </c>
      <c r="N12" s="232">
        <f t="shared" si="0"/>
        <v>1320</v>
      </c>
      <c r="O12" s="63">
        <v>1190</v>
      </c>
      <c r="P12" s="63">
        <v>369</v>
      </c>
      <c r="Q12" s="6"/>
      <c r="R12" s="6"/>
    </row>
    <row r="13" spans="1:18" ht="12.75">
      <c r="A13" s="62">
        <v>7</v>
      </c>
      <c r="B13" s="63" t="s">
        <v>13</v>
      </c>
      <c r="C13" s="63">
        <v>219844</v>
      </c>
      <c r="D13" s="71">
        <v>84833</v>
      </c>
      <c r="E13" s="71">
        <v>48288</v>
      </c>
      <c r="F13" s="71">
        <v>26231</v>
      </c>
      <c r="G13" s="71">
        <v>20724</v>
      </c>
      <c r="H13" s="71">
        <v>10401</v>
      </c>
      <c r="I13" s="71">
        <v>1591</v>
      </c>
      <c r="J13" s="71">
        <v>1141</v>
      </c>
      <c r="K13" s="71">
        <v>14654</v>
      </c>
      <c r="L13" s="71">
        <v>9212</v>
      </c>
      <c r="M13" s="232">
        <f t="shared" si="0"/>
        <v>11319</v>
      </c>
      <c r="N13" s="232">
        <f t="shared" si="0"/>
        <v>5477</v>
      </c>
      <c r="O13" s="63">
        <v>8051</v>
      </c>
      <c r="P13" s="63">
        <v>3141</v>
      </c>
      <c r="Q13" s="6"/>
      <c r="R13" s="6"/>
    </row>
    <row r="14" spans="1:18" ht="12.75">
      <c r="A14" s="62">
        <v>8</v>
      </c>
      <c r="B14" s="63" t="s">
        <v>159</v>
      </c>
      <c r="C14" s="63">
        <v>0</v>
      </c>
      <c r="D14" s="71">
        <v>0</v>
      </c>
      <c r="E14" s="71">
        <v>593</v>
      </c>
      <c r="F14" s="71">
        <v>604</v>
      </c>
      <c r="G14" s="71">
        <v>13</v>
      </c>
      <c r="H14" s="71">
        <v>7</v>
      </c>
      <c r="I14" s="71">
        <v>49</v>
      </c>
      <c r="J14" s="71">
        <v>53</v>
      </c>
      <c r="K14" s="71">
        <v>233</v>
      </c>
      <c r="L14" s="71">
        <v>383</v>
      </c>
      <c r="M14" s="232">
        <f t="shared" si="0"/>
        <v>298</v>
      </c>
      <c r="N14" s="232">
        <f t="shared" si="0"/>
        <v>161</v>
      </c>
      <c r="O14" s="63">
        <v>143</v>
      </c>
      <c r="P14" s="63">
        <v>128</v>
      </c>
      <c r="Q14" s="6"/>
      <c r="R14" s="6"/>
    </row>
    <row r="15" spans="1:18" ht="12.75">
      <c r="A15" s="62">
        <v>9</v>
      </c>
      <c r="B15" s="63" t="s">
        <v>14</v>
      </c>
      <c r="C15" s="63">
        <v>70195</v>
      </c>
      <c r="D15" s="71">
        <v>17555</v>
      </c>
      <c r="E15" s="71">
        <v>3528</v>
      </c>
      <c r="F15" s="71">
        <v>3828</v>
      </c>
      <c r="G15" s="71">
        <v>675</v>
      </c>
      <c r="H15" s="71">
        <v>656</v>
      </c>
      <c r="I15" s="71">
        <v>655</v>
      </c>
      <c r="J15" s="71">
        <v>286</v>
      </c>
      <c r="K15" s="71">
        <v>968</v>
      </c>
      <c r="L15" s="71">
        <v>1863</v>
      </c>
      <c r="M15" s="232">
        <f t="shared" si="0"/>
        <v>1230</v>
      </c>
      <c r="N15" s="232">
        <f t="shared" si="0"/>
        <v>1023</v>
      </c>
      <c r="O15" s="63">
        <v>929</v>
      </c>
      <c r="P15" s="63">
        <v>331</v>
      </c>
      <c r="Q15" s="6"/>
      <c r="R15" s="6"/>
    </row>
    <row r="16" spans="1:18" ht="12.75">
      <c r="A16" s="62">
        <v>10</v>
      </c>
      <c r="B16" s="63" t="s">
        <v>15</v>
      </c>
      <c r="C16" s="63">
        <v>10908</v>
      </c>
      <c r="D16" s="71">
        <v>1971</v>
      </c>
      <c r="E16" s="71">
        <v>860</v>
      </c>
      <c r="F16" s="71">
        <v>669</v>
      </c>
      <c r="G16" s="71">
        <v>106</v>
      </c>
      <c r="H16" s="71">
        <v>28</v>
      </c>
      <c r="I16" s="71">
        <v>13</v>
      </c>
      <c r="J16" s="71">
        <v>11</v>
      </c>
      <c r="K16" s="71">
        <v>392</v>
      </c>
      <c r="L16" s="71">
        <v>388</v>
      </c>
      <c r="M16" s="232">
        <f t="shared" si="0"/>
        <v>349</v>
      </c>
      <c r="N16" s="232">
        <f t="shared" si="0"/>
        <v>242</v>
      </c>
      <c r="O16" s="63">
        <v>85</v>
      </c>
      <c r="P16" s="63">
        <v>54</v>
      </c>
      <c r="Q16" s="6"/>
      <c r="R16" s="6"/>
    </row>
    <row r="17" spans="1:18" ht="12.75">
      <c r="A17" s="62">
        <v>11</v>
      </c>
      <c r="B17" s="63" t="s">
        <v>16</v>
      </c>
      <c r="C17" s="63">
        <v>3225</v>
      </c>
      <c r="D17" s="71">
        <v>2990</v>
      </c>
      <c r="E17" s="71">
        <v>1719</v>
      </c>
      <c r="F17" s="71">
        <v>1331</v>
      </c>
      <c r="G17" s="71">
        <v>0</v>
      </c>
      <c r="H17" s="71">
        <v>0</v>
      </c>
      <c r="I17" s="71">
        <v>27</v>
      </c>
      <c r="J17" s="71">
        <v>265</v>
      </c>
      <c r="K17" s="71">
        <v>302</v>
      </c>
      <c r="L17" s="71">
        <v>314</v>
      </c>
      <c r="M17" s="232">
        <f t="shared" si="0"/>
        <v>1390</v>
      </c>
      <c r="N17" s="232">
        <f t="shared" si="0"/>
        <v>752</v>
      </c>
      <c r="O17" s="63">
        <v>370</v>
      </c>
      <c r="P17" s="63">
        <v>259</v>
      </c>
      <c r="Q17" s="6"/>
      <c r="R17" s="6"/>
    </row>
    <row r="18" spans="1:18" ht="12.75">
      <c r="A18" s="62">
        <v>12</v>
      </c>
      <c r="B18" s="63" t="s">
        <v>17</v>
      </c>
      <c r="C18" s="63">
        <v>18775</v>
      </c>
      <c r="D18" s="71">
        <v>2316</v>
      </c>
      <c r="E18" s="71">
        <v>4406</v>
      </c>
      <c r="F18" s="71">
        <v>6314</v>
      </c>
      <c r="G18" s="71">
        <v>505</v>
      </c>
      <c r="H18" s="71">
        <v>330</v>
      </c>
      <c r="I18" s="71">
        <v>355</v>
      </c>
      <c r="J18" s="71">
        <v>810</v>
      </c>
      <c r="K18" s="71">
        <v>2995</v>
      </c>
      <c r="L18" s="71">
        <v>4995</v>
      </c>
      <c r="M18" s="232">
        <f t="shared" si="0"/>
        <v>551</v>
      </c>
      <c r="N18" s="232">
        <f t="shared" si="0"/>
        <v>179</v>
      </c>
      <c r="O18" s="63">
        <v>0</v>
      </c>
      <c r="P18" s="63">
        <v>0</v>
      </c>
      <c r="Q18" s="6"/>
      <c r="R18" s="6"/>
    </row>
    <row r="19" spans="1:18" ht="12.75">
      <c r="A19" s="62">
        <v>13</v>
      </c>
      <c r="B19" s="63" t="s">
        <v>161</v>
      </c>
      <c r="C19" s="63">
        <v>32503</v>
      </c>
      <c r="D19" s="71">
        <v>6916</v>
      </c>
      <c r="E19" s="71">
        <v>2265</v>
      </c>
      <c r="F19" s="71">
        <v>2093</v>
      </c>
      <c r="G19" s="71">
        <v>372</v>
      </c>
      <c r="H19" s="71">
        <v>479</v>
      </c>
      <c r="I19" s="71">
        <v>107</v>
      </c>
      <c r="J19" s="71">
        <v>135</v>
      </c>
      <c r="K19" s="71">
        <v>1019</v>
      </c>
      <c r="L19" s="71">
        <v>527</v>
      </c>
      <c r="M19" s="232">
        <f t="shared" si="0"/>
        <v>767</v>
      </c>
      <c r="N19" s="232">
        <f t="shared" si="0"/>
        <v>952</v>
      </c>
      <c r="O19" s="63">
        <v>422</v>
      </c>
      <c r="P19" s="63">
        <v>118</v>
      </c>
      <c r="Q19" s="6"/>
      <c r="R19" s="6"/>
    </row>
    <row r="20" spans="1:18" ht="12.75">
      <c r="A20" s="62">
        <v>14</v>
      </c>
      <c r="B20" s="63" t="s">
        <v>76</v>
      </c>
      <c r="C20" s="63">
        <v>173175</v>
      </c>
      <c r="D20" s="71">
        <v>41668</v>
      </c>
      <c r="E20" s="71">
        <v>40784</v>
      </c>
      <c r="F20" s="71">
        <v>35835</v>
      </c>
      <c r="G20" s="71">
        <v>885</v>
      </c>
      <c r="H20" s="71">
        <v>790</v>
      </c>
      <c r="I20" s="71">
        <v>1393</v>
      </c>
      <c r="J20" s="71">
        <v>1196</v>
      </c>
      <c r="K20" s="71">
        <v>24799</v>
      </c>
      <c r="L20" s="71">
        <v>24887</v>
      </c>
      <c r="M20" s="232">
        <f t="shared" si="0"/>
        <v>13707</v>
      </c>
      <c r="N20" s="232">
        <f t="shared" si="0"/>
        <v>8962</v>
      </c>
      <c r="O20" s="63">
        <v>5017</v>
      </c>
      <c r="P20" s="63">
        <v>1975</v>
      </c>
      <c r="Q20" s="6"/>
      <c r="R20" s="6"/>
    </row>
    <row r="21" spans="1:18" ht="12.75">
      <c r="A21" s="62">
        <v>15</v>
      </c>
      <c r="B21" s="63" t="s">
        <v>103</v>
      </c>
      <c r="C21" s="63">
        <v>617</v>
      </c>
      <c r="D21" s="71">
        <v>70</v>
      </c>
      <c r="E21" s="71">
        <v>2268</v>
      </c>
      <c r="F21" s="71">
        <v>2445</v>
      </c>
      <c r="G21" s="71">
        <v>510</v>
      </c>
      <c r="H21" s="71">
        <v>272</v>
      </c>
      <c r="I21" s="71">
        <v>219</v>
      </c>
      <c r="J21" s="71">
        <v>543</v>
      </c>
      <c r="K21" s="71">
        <v>810</v>
      </c>
      <c r="L21" s="71">
        <v>1122</v>
      </c>
      <c r="M21" s="232">
        <f t="shared" si="0"/>
        <v>729</v>
      </c>
      <c r="N21" s="232">
        <f t="shared" si="0"/>
        <v>508</v>
      </c>
      <c r="O21" s="63">
        <v>406</v>
      </c>
      <c r="P21" s="63">
        <v>220</v>
      </c>
      <c r="Q21" s="6"/>
      <c r="R21" s="6"/>
    </row>
    <row r="22" spans="1:18" ht="12.75">
      <c r="A22" s="62">
        <v>16</v>
      </c>
      <c r="B22" s="63" t="s">
        <v>20</v>
      </c>
      <c r="C22" s="63">
        <v>6307</v>
      </c>
      <c r="D22" s="71">
        <v>2617</v>
      </c>
      <c r="E22" s="71">
        <v>53856</v>
      </c>
      <c r="F22" s="71">
        <v>21185</v>
      </c>
      <c r="G22" s="71">
        <v>6920</v>
      </c>
      <c r="H22" s="71">
        <v>2122</v>
      </c>
      <c r="I22" s="71">
        <v>67</v>
      </c>
      <c r="J22" s="71">
        <v>102</v>
      </c>
      <c r="K22" s="71">
        <v>309</v>
      </c>
      <c r="L22" s="71">
        <v>1100</v>
      </c>
      <c r="M22" s="232">
        <f t="shared" si="0"/>
        <v>46560</v>
      </c>
      <c r="N22" s="232">
        <f t="shared" si="0"/>
        <v>17861</v>
      </c>
      <c r="O22" s="63">
        <v>888</v>
      </c>
      <c r="P22" s="63">
        <v>102</v>
      </c>
      <c r="Q22" s="6"/>
      <c r="R22" s="6"/>
    </row>
    <row r="23" spans="1:18" ht="12.75">
      <c r="A23" s="62">
        <v>17</v>
      </c>
      <c r="B23" s="63" t="s">
        <v>21</v>
      </c>
      <c r="C23" s="63">
        <v>89353</v>
      </c>
      <c r="D23" s="71">
        <v>29030</v>
      </c>
      <c r="E23" s="71">
        <v>17891</v>
      </c>
      <c r="F23" s="71">
        <v>11528</v>
      </c>
      <c r="G23" s="71">
        <v>6553</v>
      </c>
      <c r="H23" s="71">
        <v>4893</v>
      </c>
      <c r="I23" s="71">
        <v>1951</v>
      </c>
      <c r="J23" s="71">
        <v>2502</v>
      </c>
      <c r="K23" s="71">
        <v>9219</v>
      </c>
      <c r="L23" s="71">
        <v>4133</v>
      </c>
      <c r="M23" s="232">
        <f t="shared" si="0"/>
        <v>168</v>
      </c>
      <c r="N23" s="232">
        <f t="shared" si="0"/>
        <v>0</v>
      </c>
      <c r="O23" s="63">
        <v>4262</v>
      </c>
      <c r="P23" s="63">
        <v>1258</v>
      </c>
      <c r="Q23" s="6"/>
      <c r="R23" s="6"/>
    </row>
    <row r="24" spans="1:18" ht="12.75">
      <c r="A24" s="62">
        <v>18</v>
      </c>
      <c r="B24" s="63" t="s">
        <v>19</v>
      </c>
      <c r="C24" s="63">
        <v>6891</v>
      </c>
      <c r="D24" s="71">
        <v>859</v>
      </c>
      <c r="E24" s="71">
        <v>434</v>
      </c>
      <c r="F24" s="71">
        <v>725</v>
      </c>
      <c r="G24" s="71">
        <v>18</v>
      </c>
      <c r="H24" s="71">
        <v>565</v>
      </c>
      <c r="I24" s="71">
        <v>7</v>
      </c>
      <c r="J24" s="71">
        <v>20</v>
      </c>
      <c r="K24" s="71">
        <v>169</v>
      </c>
      <c r="L24" s="71">
        <v>112</v>
      </c>
      <c r="M24" s="232">
        <f t="shared" si="0"/>
        <v>240</v>
      </c>
      <c r="N24" s="232">
        <f t="shared" si="0"/>
        <v>28</v>
      </c>
      <c r="O24" s="63">
        <v>0</v>
      </c>
      <c r="P24" s="63">
        <v>0</v>
      </c>
      <c r="Q24" s="6"/>
      <c r="R24" s="6"/>
    </row>
    <row r="25" spans="1:18" ht="12.75">
      <c r="A25" s="62">
        <v>19</v>
      </c>
      <c r="B25" s="63" t="s">
        <v>123</v>
      </c>
      <c r="C25" s="63">
        <v>712</v>
      </c>
      <c r="D25" s="71">
        <v>8740</v>
      </c>
      <c r="E25" s="71">
        <v>799</v>
      </c>
      <c r="F25" s="71">
        <v>1210</v>
      </c>
      <c r="G25" s="71">
        <v>267</v>
      </c>
      <c r="H25" s="71">
        <v>929</v>
      </c>
      <c r="I25" s="71">
        <v>22</v>
      </c>
      <c r="J25" s="71">
        <v>29</v>
      </c>
      <c r="K25" s="71">
        <v>209</v>
      </c>
      <c r="L25" s="71">
        <v>252</v>
      </c>
      <c r="M25" s="232">
        <f t="shared" si="0"/>
        <v>301</v>
      </c>
      <c r="N25" s="232">
        <f t="shared" si="0"/>
        <v>0</v>
      </c>
      <c r="O25" s="63">
        <v>93</v>
      </c>
      <c r="P25" s="63">
        <v>61</v>
      </c>
      <c r="Q25" s="6"/>
      <c r="R25" s="6"/>
    </row>
    <row r="26" spans="1:18" s="206" customFormat="1" ht="14.25">
      <c r="A26" s="204"/>
      <c r="B26" s="154" t="s">
        <v>221</v>
      </c>
      <c r="C26" s="154">
        <f aca="true" t="shared" si="1" ref="C26:P26">SUM(C7:C25)</f>
        <v>1248744</v>
      </c>
      <c r="D26" s="205">
        <f t="shared" si="1"/>
        <v>314382</v>
      </c>
      <c r="E26" s="205">
        <f t="shared" si="1"/>
        <v>298971</v>
      </c>
      <c r="F26" s="205">
        <f t="shared" si="1"/>
        <v>189912</v>
      </c>
      <c r="G26" s="205">
        <f t="shared" si="1"/>
        <v>89573</v>
      </c>
      <c r="H26" s="205">
        <f t="shared" si="1"/>
        <v>54583</v>
      </c>
      <c r="I26" s="205">
        <f t="shared" si="1"/>
        <v>10517</v>
      </c>
      <c r="J26" s="205">
        <f t="shared" si="1"/>
        <v>12285</v>
      </c>
      <c r="K26" s="205">
        <f t="shared" si="1"/>
        <v>87103</v>
      </c>
      <c r="L26" s="205">
        <f t="shared" si="1"/>
        <v>71056</v>
      </c>
      <c r="M26" s="239">
        <f t="shared" si="1"/>
        <v>111778</v>
      </c>
      <c r="N26" s="239">
        <f t="shared" si="1"/>
        <v>51988</v>
      </c>
      <c r="O26" s="154">
        <f t="shared" si="1"/>
        <v>41306</v>
      </c>
      <c r="P26" s="154">
        <f t="shared" si="1"/>
        <v>21303</v>
      </c>
      <c r="Q26" s="208"/>
      <c r="R26" s="208"/>
    </row>
    <row r="27" spans="1:18" ht="12.75">
      <c r="A27" s="62">
        <v>20</v>
      </c>
      <c r="B27" s="63" t="s">
        <v>23</v>
      </c>
      <c r="C27" s="63">
        <v>2308</v>
      </c>
      <c r="D27" s="71">
        <v>1580</v>
      </c>
      <c r="E27" s="71">
        <v>48</v>
      </c>
      <c r="F27" s="71">
        <v>348</v>
      </c>
      <c r="G27" s="71">
        <v>14</v>
      </c>
      <c r="H27" s="71">
        <v>91</v>
      </c>
      <c r="I27" s="71">
        <v>3</v>
      </c>
      <c r="J27" s="71">
        <v>10</v>
      </c>
      <c r="K27" s="71">
        <v>9</v>
      </c>
      <c r="L27" s="71">
        <v>116</v>
      </c>
      <c r="M27" s="232">
        <f aca="true" t="shared" si="2" ref="M27:M34">E27-G27-I27-K27</f>
        <v>22</v>
      </c>
      <c r="N27" s="232">
        <f aca="true" t="shared" si="3" ref="N27:N34">F27-H27-J27-L27</f>
        <v>131</v>
      </c>
      <c r="O27" s="63">
        <v>1</v>
      </c>
      <c r="P27" s="63">
        <v>6</v>
      </c>
      <c r="Q27" s="6"/>
      <c r="R27" s="6"/>
    </row>
    <row r="28" spans="1:18" ht="12.75">
      <c r="A28" s="62">
        <v>21</v>
      </c>
      <c r="B28" s="63" t="s">
        <v>256</v>
      </c>
      <c r="C28" s="63">
        <v>1958</v>
      </c>
      <c r="D28" s="71">
        <v>1318</v>
      </c>
      <c r="E28" s="71">
        <v>1833</v>
      </c>
      <c r="F28" s="71">
        <v>1510</v>
      </c>
      <c r="G28" s="71">
        <v>37</v>
      </c>
      <c r="H28" s="71">
        <v>133</v>
      </c>
      <c r="I28" s="71">
        <v>5</v>
      </c>
      <c r="J28" s="71">
        <v>16</v>
      </c>
      <c r="K28" s="71">
        <v>36</v>
      </c>
      <c r="L28" s="71">
        <v>96</v>
      </c>
      <c r="M28" s="232">
        <f t="shared" si="2"/>
        <v>1755</v>
      </c>
      <c r="N28" s="232">
        <f t="shared" si="3"/>
        <v>1265</v>
      </c>
      <c r="O28" s="63">
        <v>9</v>
      </c>
      <c r="P28" s="63">
        <v>5</v>
      </c>
      <c r="Q28" s="6"/>
      <c r="R28" s="6"/>
    </row>
    <row r="29" spans="1:18" ht="12.75">
      <c r="A29" s="62">
        <v>22</v>
      </c>
      <c r="B29" s="63" t="s">
        <v>166</v>
      </c>
      <c r="C29" s="63">
        <v>1805</v>
      </c>
      <c r="D29" s="71">
        <v>305</v>
      </c>
      <c r="E29" s="71">
        <v>478</v>
      </c>
      <c r="F29" s="71">
        <v>561</v>
      </c>
      <c r="G29" s="71">
        <v>0</v>
      </c>
      <c r="H29" s="71">
        <v>0</v>
      </c>
      <c r="I29" s="71">
        <v>12</v>
      </c>
      <c r="J29" s="71">
        <v>21</v>
      </c>
      <c r="K29" s="71">
        <v>351</v>
      </c>
      <c r="L29" s="71">
        <v>380</v>
      </c>
      <c r="M29" s="232">
        <f t="shared" si="2"/>
        <v>115</v>
      </c>
      <c r="N29" s="232">
        <f t="shared" si="3"/>
        <v>160</v>
      </c>
      <c r="O29" s="63">
        <v>0</v>
      </c>
      <c r="P29" s="63">
        <v>0</v>
      </c>
      <c r="Q29" s="6"/>
      <c r="R29" s="6"/>
    </row>
    <row r="30" spans="1:18" ht="12.75">
      <c r="A30" s="62">
        <v>23</v>
      </c>
      <c r="B30" s="63" t="s">
        <v>24</v>
      </c>
      <c r="C30" s="63">
        <v>3103</v>
      </c>
      <c r="D30" s="71">
        <v>983</v>
      </c>
      <c r="E30" s="71">
        <v>82</v>
      </c>
      <c r="F30" s="71">
        <v>261</v>
      </c>
      <c r="G30" s="71">
        <v>0</v>
      </c>
      <c r="H30" s="71">
        <v>0</v>
      </c>
      <c r="I30" s="71">
        <v>20</v>
      </c>
      <c r="J30" s="71">
        <v>88</v>
      </c>
      <c r="K30" s="71">
        <v>28</v>
      </c>
      <c r="L30" s="71">
        <v>150</v>
      </c>
      <c r="M30" s="232">
        <f t="shared" si="2"/>
        <v>34</v>
      </c>
      <c r="N30" s="232">
        <f t="shared" si="3"/>
        <v>23</v>
      </c>
      <c r="O30" s="63">
        <v>0</v>
      </c>
      <c r="P30" s="63">
        <v>0</v>
      </c>
      <c r="Q30" s="6"/>
      <c r="R30" s="6"/>
    </row>
    <row r="31" spans="1:18" ht="12.75">
      <c r="A31" s="62">
        <v>24</v>
      </c>
      <c r="B31" s="63" t="s">
        <v>22</v>
      </c>
      <c r="C31" s="63">
        <v>2786</v>
      </c>
      <c r="D31" s="71">
        <v>2196</v>
      </c>
      <c r="E31" s="71">
        <v>92</v>
      </c>
      <c r="F31" s="71">
        <v>295</v>
      </c>
      <c r="G31" s="71">
        <v>0</v>
      </c>
      <c r="H31" s="71">
        <v>0</v>
      </c>
      <c r="I31" s="71">
        <v>13</v>
      </c>
      <c r="J31" s="71">
        <v>125</v>
      </c>
      <c r="K31" s="71">
        <v>67</v>
      </c>
      <c r="L31" s="71">
        <v>112</v>
      </c>
      <c r="M31" s="232">
        <f t="shared" si="2"/>
        <v>12</v>
      </c>
      <c r="N31" s="232">
        <f t="shared" si="3"/>
        <v>58</v>
      </c>
      <c r="O31" s="63">
        <v>13</v>
      </c>
      <c r="P31" s="63">
        <v>24</v>
      </c>
      <c r="Q31" s="6"/>
      <c r="R31" s="6"/>
    </row>
    <row r="32" spans="1:18" ht="12.75">
      <c r="A32" s="62">
        <v>25</v>
      </c>
      <c r="B32" s="63" t="s">
        <v>139</v>
      </c>
      <c r="C32" s="63">
        <v>12973</v>
      </c>
      <c r="D32" s="71">
        <v>3959</v>
      </c>
      <c r="E32" s="71">
        <v>680</v>
      </c>
      <c r="F32" s="71">
        <v>1008</v>
      </c>
      <c r="G32" s="71">
        <v>46</v>
      </c>
      <c r="H32" s="71">
        <v>42</v>
      </c>
      <c r="I32" s="71">
        <v>24</v>
      </c>
      <c r="J32" s="71">
        <v>9</v>
      </c>
      <c r="K32" s="71">
        <v>353</v>
      </c>
      <c r="L32" s="71">
        <v>646</v>
      </c>
      <c r="M32" s="232">
        <f t="shared" si="2"/>
        <v>257</v>
      </c>
      <c r="N32" s="232">
        <f t="shared" si="3"/>
        <v>311</v>
      </c>
      <c r="O32" s="63">
        <v>150</v>
      </c>
      <c r="P32" s="63">
        <v>111</v>
      </c>
      <c r="Q32" s="6"/>
      <c r="R32" s="6"/>
    </row>
    <row r="33" spans="1:18" ht="12.75">
      <c r="A33" s="62">
        <v>26</v>
      </c>
      <c r="B33" s="63" t="s">
        <v>18</v>
      </c>
      <c r="C33" s="63">
        <v>327892</v>
      </c>
      <c r="D33" s="71">
        <v>121603</v>
      </c>
      <c r="E33" s="71">
        <v>72351</v>
      </c>
      <c r="F33" s="71">
        <v>42314</v>
      </c>
      <c r="G33" s="71">
        <v>29074</v>
      </c>
      <c r="H33" s="71">
        <v>21547</v>
      </c>
      <c r="I33" s="71">
        <v>17036</v>
      </c>
      <c r="J33" s="71">
        <v>2429</v>
      </c>
      <c r="K33" s="71">
        <v>17319</v>
      </c>
      <c r="L33" s="71">
        <v>10946</v>
      </c>
      <c r="M33" s="232">
        <f t="shared" si="2"/>
        <v>8922</v>
      </c>
      <c r="N33" s="232">
        <f t="shared" si="3"/>
        <v>7392</v>
      </c>
      <c r="O33" s="63">
        <v>7720</v>
      </c>
      <c r="P33" s="63">
        <v>3781</v>
      </c>
      <c r="Q33" s="6"/>
      <c r="R33" s="6"/>
    </row>
    <row r="34" spans="1:18" ht="12.75">
      <c r="A34" s="62">
        <v>27</v>
      </c>
      <c r="B34" s="63" t="s">
        <v>102</v>
      </c>
      <c r="C34" s="63">
        <v>202396</v>
      </c>
      <c r="D34" s="71">
        <v>79152</v>
      </c>
      <c r="E34" s="71">
        <v>61816</v>
      </c>
      <c r="F34" s="71">
        <v>87679</v>
      </c>
      <c r="G34" s="71">
        <v>31180</v>
      </c>
      <c r="H34" s="71">
        <v>46522</v>
      </c>
      <c r="I34" s="71">
        <v>2949</v>
      </c>
      <c r="J34" s="71">
        <v>7112</v>
      </c>
      <c r="K34" s="71">
        <v>22561</v>
      </c>
      <c r="L34" s="71">
        <v>30829</v>
      </c>
      <c r="M34" s="232">
        <f t="shared" si="2"/>
        <v>5126</v>
      </c>
      <c r="N34" s="232">
        <f t="shared" si="3"/>
        <v>3216</v>
      </c>
      <c r="O34" s="63">
        <v>6792</v>
      </c>
      <c r="P34" s="63">
        <v>1728</v>
      </c>
      <c r="Q34" s="6"/>
      <c r="R34" s="6"/>
    </row>
    <row r="35" spans="1:18" s="206" customFormat="1" ht="14.25">
      <c r="A35" s="204"/>
      <c r="B35" s="154" t="s">
        <v>223</v>
      </c>
      <c r="C35" s="154">
        <f aca="true" t="shared" si="4" ref="C35:P35">SUM(C27:C34)</f>
        <v>555221</v>
      </c>
      <c r="D35" s="205">
        <f t="shared" si="4"/>
        <v>211096</v>
      </c>
      <c r="E35" s="205">
        <f t="shared" si="4"/>
        <v>137380</v>
      </c>
      <c r="F35" s="205">
        <f t="shared" si="4"/>
        <v>133976</v>
      </c>
      <c r="G35" s="205">
        <f t="shared" si="4"/>
        <v>60351</v>
      </c>
      <c r="H35" s="205">
        <f t="shared" si="4"/>
        <v>68335</v>
      </c>
      <c r="I35" s="205">
        <f t="shared" si="4"/>
        <v>20062</v>
      </c>
      <c r="J35" s="205">
        <f t="shared" si="4"/>
        <v>9810</v>
      </c>
      <c r="K35" s="205">
        <f t="shared" si="4"/>
        <v>40724</v>
      </c>
      <c r="L35" s="205">
        <f t="shared" si="4"/>
        <v>43275</v>
      </c>
      <c r="M35" s="239">
        <f t="shared" si="4"/>
        <v>16243</v>
      </c>
      <c r="N35" s="239">
        <f t="shared" si="4"/>
        <v>12556</v>
      </c>
      <c r="O35" s="154">
        <f t="shared" si="4"/>
        <v>14685</v>
      </c>
      <c r="P35" s="154">
        <f t="shared" si="4"/>
        <v>5655</v>
      </c>
      <c r="Q35" s="208"/>
      <c r="R35" s="208"/>
    </row>
    <row r="36" spans="1:18" ht="12.75">
      <c r="A36" s="62">
        <v>28</v>
      </c>
      <c r="B36" s="63" t="s">
        <v>160</v>
      </c>
      <c r="C36" s="63">
        <v>21634</v>
      </c>
      <c r="D36" s="71">
        <v>9279</v>
      </c>
      <c r="E36" s="71">
        <v>833</v>
      </c>
      <c r="F36" s="71">
        <v>1056</v>
      </c>
      <c r="G36" s="71">
        <v>56</v>
      </c>
      <c r="H36" s="71">
        <v>29</v>
      </c>
      <c r="I36" s="71">
        <v>9</v>
      </c>
      <c r="J36" s="71">
        <v>3</v>
      </c>
      <c r="K36" s="71">
        <v>103</v>
      </c>
      <c r="L36" s="71">
        <v>335</v>
      </c>
      <c r="M36" s="232">
        <f>E36-G36-I36-K36</f>
        <v>665</v>
      </c>
      <c r="N36" s="232">
        <f>F36-H36-J36-L36</f>
        <v>689</v>
      </c>
      <c r="O36" s="63">
        <v>0</v>
      </c>
      <c r="P36" s="63">
        <v>0</v>
      </c>
      <c r="Q36" s="6"/>
      <c r="R36" s="6"/>
    </row>
    <row r="37" spans="1:18" ht="12.75">
      <c r="A37" s="62">
        <v>29</v>
      </c>
      <c r="B37" s="63" t="s">
        <v>262</v>
      </c>
      <c r="C37" s="63">
        <v>0</v>
      </c>
      <c r="D37" s="71">
        <v>0</v>
      </c>
      <c r="E37" s="71">
        <v>830</v>
      </c>
      <c r="F37" s="71">
        <v>1164</v>
      </c>
      <c r="G37" s="71">
        <v>0</v>
      </c>
      <c r="H37" s="71">
        <v>0</v>
      </c>
      <c r="I37" s="71">
        <v>0</v>
      </c>
      <c r="J37" s="71">
        <v>0</v>
      </c>
      <c r="K37" s="71">
        <v>281</v>
      </c>
      <c r="L37" s="71">
        <v>494</v>
      </c>
      <c r="M37" s="232">
        <f aca="true" t="shared" si="5" ref="M37:M49">E37-G37-I37-K37</f>
        <v>549</v>
      </c>
      <c r="N37" s="232">
        <f aca="true" t="shared" si="6" ref="N37:N49">F37-H37-J37-L37</f>
        <v>670</v>
      </c>
      <c r="O37" s="63">
        <v>0</v>
      </c>
      <c r="P37" s="63">
        <v>0</v>
      </c>
      <c r="Q37" s="6"/>
      <c r="R37" s="6"/>
    </row>
    <row r="38" spans="1:18" ht="12.75">
      <c r="A38" s="66">
        <v>30</v>
      </c>
      <c r="B38" s="63" t="s">
        <v>227</v>
      </c>
      <c r="C38" s="63">
        <v>0</v>
      </c>
      <c r="D38" s="71">
        <v>0</v>
      </c>
      <c r="E38" s="71">
        <v>1120</v>
      </c>
      <c r="F38" s="71">
        <v>2379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232">
        <f t="shared" si="5"/>
        <v>1120</v>
      </c>
      <c r="N38" s="232">
        <f t="shared" si="6"/>
        <v>2379</v>
      </c>
      <c r="O38" s="63">
        <v>0</v>
      </c>
      <c r="P38" s="63">
        <v>0</v>
      </c>
      <c r="Q38" s="6"/>
      <c r="R38" s="6"/>
    </row>
    <row r="39" spans="1:18" ht="12.75">
      <c r="A39" s="62">
        <v>31</v>
      </c>
      <c r="B39" s="63" t="s">
        <v>214</v>
      </c>
      <c r="C39" s="63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232">
        <f t="shared" si="5"/>
        <v>0</v>
      </c>
      <c r="N39" s="232">
        <f t="shared" si="6"/>
        <v>0</v>
      </c>
      <c r="O39" s="63">
        <v>0</v>
      </c>
      <c r="P39" s="63">
        <v>0</v>
      </c>
      <c r="Q39" s="6"/>
      <c r="R39" s="6"/>
    </row>
    <row r="40" spans="1:18" ht="12.75">
      <c r="A40" s="66">
        <v>32</v>
      </c>
      <c r="B40" s="63" t="s">
        <v>231</v>
      </c>
      <c r="C40" s="63">
        <v>11645</v>
      </c>
      <c r="D40" s="71">
        <v>2955</v>
      </c>
      <c r="E40" s="71">
        <v>242</v>
      </c>
      <c r="F40" s="71">
        <v>154</v>
      </c>
      <c r="G40" s="71">
        <v>48</v>
      </c>
      <c r="H40" s="71">
        <v>5</v>
      </c>
      <c r="I40" s="71">
        <v>7</v>
      </c>
      <c r="J40" s="71">
        <v>3</v>
      </c>
      <c r="K40" s="71">
        <v>85</v>
      </c>
      <c r="L40" s="71">
        <v>83</v>
      </c>
      <c r="M40" s="232">
        <f t="shared" si="5"/>
        <v>102</v>
      </c>
      <c r="N40" s="232">
        <f t="shared" si="6"/>
        <v>63</v>
      </c>
      <c r="O40" s="63">
        <v>128</v>
      </c>
      <c r="P40" s="63">
        <v>47</v>
      </c>
      <c r="Q40" s="6"/>
      <c r="R40" s="6"/>
    </row>
    <row r="41" spans="1:18" ht="12.75">
      <c r="A41" s="62">
        <v>33</v>
      </c>
      <c r="B41" s="63" t="s">
        <v>215</v>
      </c>
      <c r="C41" s="63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232">
        <f t="shared" si="5"/>
        <v>0</v>
      </c>
      <c r="N41" s="232">
        <f t="shared" si="6"/>
        <v>0</v>
      </c>
      <c r="O41" s="63">
        <v>0</v>
      </c>
      <c r="P41" s="63">
        <v>0</v>
      </c>
      <c r="Q41" s="6"/>
      <c r="R41" s="6"/>
    </row>
    <row r="42" spans="1:18" ht="12.75">
      <c r="A42" s="66">
        <v>34</v>
      </c>
      <c r="B42" s="63" t="s">
        <v>216</v>
      </c>
      <c r="C42" s="63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232">
        <f t="shared" si="5"/>
        <v>0</v>
      </c>
      <c r="N42" s="232">
        <f t="shared" si="6"/>
        <v>0</v>
      </c>
      <c r="O42" s="63">
        <v>0</v>
      </c>
      <c r="P42" s="63">
        <v>0</v>
      </c>
      <c r="Q42" s="6"/>
      <c r="R42" s="6"/>
    </row>
    <row r="43" spans="1:18" ht="12.75">
      <c r="A43" s="136">
        <v>35</v>
      </c>
      <c r="B43" s="139" t="s">
        <v>358</v>
      </c>
      <c r="C43" s="63">
        <v>20</v>
      </c>
      <c r="D43" s="71">
        <v>50</v>
      </c>
      <c r="E43" s="71">
        <v>23</v>
      </c>
      <c r="F43" s="71">
        <v>63</v>
      </c>
      <c r="G43" s="71">
        <v>0</v>
      </c>
      <c r="H43" s="71">
        <v>0</v>
      </c>
      <c r="I43" s="71">
        <v>0</v>
      </c>
      <c r="J43" s="71">
        <v>0</v>
      </c>
      <c r="K43" s="71">
        <v>1</v>
      </c>
      <c r="L43" s="71">
        <v>3</v>
      </c>
      <c r="M43" s="232">
        <f>E43-G43-I43-K43</f>
        <v>22</v>
      </c>
      <c r="N43" s="232">
        <f>F43-H43-J43-L43</f>
        <v>60</v>
      </c>
      <c r="O43" s="63">
        <v>0</v>
      </c>
      <c r="P43" s="63">
        <v>0</v>
      </c>
      <c r="Q43" s="6"/>
      <c r="R43" s="6"/>
    </row>
    <row r="44" spans="1:18" ht="12.75">
      <c r="A44" s="62">
        <v>36</v>
      </c>
      <c r="B44" s="63" t="s">
        <v>234</v>
      </c>
      <c r="C44" s="63">
        <v>1819</v>
      </c>
      <c r="D44" s="71">
        <v>206</v>
      </c>
      <c r="E44" s="71">
        <v>5</v>
      </c>
      <c r="F44" s="71">
        <v>3</v>
      </c>
      <c r="G44" s="71">
        <v>0</v>
      </c>
      <c r="H44" s="71">
        <v>0</v>
      </c>
      <c r="I44" s="71">
        <v>0</v>
      </c>
      <c r="J44" s="71">
        <v>0</v>
      </c>
      <c r="K44" s="71">
        <v>5</v>
      </c>
      <c r="L44" s="71">
        <v>3</v>
      </c>
      <c r="M44" s="232">
        <f t="shared" si="5"/>
        <v>0</v>
      </c>
      <c r="N44" s="232">
        <f t="shared" si="6"/>
        <v>0</v>
      </c>
      <c r="O44" s="63">
        <v>1</v>
      </c>
      <c r="P44" s="63">
        <v>1</v>
      </c>
      <c r="Q44" s="6"/>
      <c r="R44" s="6"/>
    </row>
    <row r="45" spans="1:18" ht="12.75">
      <c r="A45" s="62">
        <v>37</v>
      </c>
      <c r="B45" s="63" t="s">
        <v>246</v>
      </c>
      <c r="C45" s="63">
        <v>3404</v>
      </c>
      <c r="D45" s="71">
        <v>1035</v>
      </c>
      <c r="E45" s="71">
        <v>282</v>
      </c>
      <c r="F45" s="71">
        <v>489</v>
      </c>
      <c r="G45" s="71">
        <v>0</v>
      </c>
      <c r="H45" s="71">
        <v>0</v>
      </c>
      <c r="I45" s="71">
        <v>2</v>
      </c>
      <c r="J45" s="71">
        <v>0</v>
      </c>
      <c r="K45" s="71">
        <v>28</v>
      </c>
      <c r="L45" s="71">
        <v>13</v>
      </c>
      <c r="M45" s="232">
        <f t="shared" si="5"/>
        <v>252</v>
      </c>
      <c r="N45" s="232">
        <f t="shared" si="6"/>
        <v>476</v>
      </c>
      <c r="O45" s="63">
        <v>10</v>
      </c>
      <c r="P45" s="63">
        <v>3</v>
      </c>
      <c r="Q45" s="6"/>
      <c r="R45" s="6"/>
    </row>
    <row r="46" spans="1:18" ht="12.75">
      <c r="A46" s="66">
        <v>38</v>
      </c>
      <c r="B46" s="63" t="s">
        <v>25</v>
      </c>
      <c r="C46" s="63">
        <v>1010</v>
      </c>
      <c r="D46" s="71">
        <v>170</v>
      </c>
      <c r="E46" s="71">
        <v>108</v>
      </c>
      <c r="F46" s="71">
        <v>141</v>
      </c>
      <c r="G46" s="71">
        <v>0</v>
      </c>
      <c r="H46" s="71">
        <v>0</v>
      </c>
      <c r="I46" s="71">
        <v>2</v>
      </c>
      <c r="J46" s="71">
        <v>15</v>
      </c>
      <c r="K46" s="71">
        <v>49</v>
      </c>
      <c r="L46" s="71">
        <v>81</v>
      </c>
      <c r="M46" s="232">
        <f t="shared" si="5"/>
        <v>57</v>
      </c>
      <c r="N46" s="232">
        <f t="shared" si="6"/>
        <v>45</v>
      </c>
      <c r="O46" s="63">
        <v>34</v>
      </c>
      <c r="P46" s="63">
        <v>27</v>
      </c>
      <c r="Q46" s="6"/>
      <c r="R46" s="6"/>
    </row>
    <row r="47" spans="1:18" ht="12.75">
      <c r="A47" s="62">
        <v>39</v>
      </c>
      <c r="B47" s="63" t="s">
        <v>220</v>
      </c>
      <c r="C47" s="63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232">
        <f t="shared" si="5"/>
        <v>0</v>
      </c>
      <c r="N47" s="232">
        <f t="shared" si="6"/>
        <v>0</v>
      </c>
      <c r="O47" s="63">
        <v>0</v>
      </c>
      <c r="P47" s="63">
        <v>0</v>
      </c>
      <c r="Q47" s="6"/>
      <c r="R47" s="6"/>
    </row>
    <row r="48" spans="1:18" ht="12.75">
      <c r="A48" s="62">
        <v>40</v>
      </c>
      <c r="B48" s="63" t="s">
        <v>359</v>
      </c>
      <c r="C48" s="63">
        <v>744</v>
      </c>
      <c r="D48" s="71">
        <v>450</v>
      </c>
      <c r="E48" s="71">
        <v>24</v>
      </c>
      <c r="F48" s="71">
        <v>75</v>
      </c>
      <c r="G48" s="71">
        <v>2</v>
      </c>
      <c r="H48" s="71">
        <v>1</v>
      </c>
      <c r="I48" s="71">
        <v>0</v>
      </c>
      <c r="J48" s="71">
        <v>0</v>
      </c>
      <c r="K48" s="71">
        <v>4</v>
      </c>
      <c r="L48" s="71">
        <v>16</v>
      </c>
      <c r="M48" s="232">
        <f>E48-G48-I48-K48</f>
        <v>18</v>
      </c>
      <c r="N48" s="232">
        <f>F48-H48-J48-L48</f>
        <v>58</v>
      </c>
      <c r="O48" s="63">
        <v>0</v>
      </c>
      <c r="P48" s="63">
        <v>0</v>
      </c>
      <c r="Q48" s="6"/>
      <c r="R48" s="6"/>
    </row>
    <row r="49" spans="1:18" ht="12.75">
      <c r="A49" s="66">
        <v>41</v>
      </c>
      <c r="B49" s="63" t="s">
        <v>447</v>
      </c>
      <c r="C49" s="63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232">
        <f t="shared" si="5"/>
        <v>0</v>
      </c>
      <c r="N49" s="232">
        <f t="shared" si="6"/>
        <v>0</v>
      </c>
      <c r="O49" s="63">
        <v>0</v>
      </c>
      <c r="P49" s="63">
        <v>0</v>
      </c>
      <c r="Q49" s="6"/>
      <c r="R49" s="6"/>
    </row>
    <row r="50" spans="1:18" s="206" customFormat="1" ht="14.25">
      <c r="A50" s="204"/>
      <c r="B50" s="154" t="s">
        <v>222</v>
      </c>
      <c r="C50" s="154">
        <f aca="true" t="shared" si="7" ref="C50:P50">SUM(C36:C49)</f>
        <v>40276</v>
      </c>
      <c r="D50" s="205">
        <f t="shared" si="7"/>
        <v>14145</v>
      </c>
      <c r="E50" s="205">
        <f t="shared" si="7"/>
        <v>3467</v>
      </c>
      <c r="F50" s="205">
        <f t="shared" si="7"/>
        <v>5524</v>
      </c>
      <c r="G50" s="205">
        <f t="shared" si="7"/>
        <v>106</v>
      </c>
      <c r="H50" s="205">
        <f t="shared" si="7"/>
        <v>35</v>
      </c>
      <c r="I50" s="205">
        <f t="shared" si="7"/>
        <v>20</v>
      </c>
      <c r="J50" s="205">
        <f t="shared" si="7"/>
        <v>21</v>
      </c>
      <c r="K50" s="205">
        <f t="shared" si="7"/>
        <v>556</v>
      </c>
      <c r="L50" s="205">
        <f t="shared" si="7"/>
        <v>1028</v>
      </c>
      <c r="M50" s="239">
        <f t="shared" si="7"/>
        <v>2785</v>
      </c>
      <c r="N50" s="239">
        <f t="shared" si="7"/>
        <v>4440</v>
      </c>
      <c r="O50" s="154">
        <f t="shared" si="7"/>
        <v>173</v>
      </c>
      <c r="P50" s="154">
        <f t="shared" si="7"/>
        <v>78</v>
      </c>
      <c r="Q50" s="208"/>
      <c r="R50" s="208"/>
    </row>
    <row r="51" spans="1:16" s="206" customFormat="1" ht="14.25">
      <c r="A51" s="204"/>
      <c r="B51" s="110" t="s">
        <v>121</v>
      </c>
      <c r="C51" s="154">
        <f aca="true" t="shared" si="8" ref="C51:P51">C26+C35+C50</f>
        <v>1844241</v>
      </c>
      <c r="D51" s="205">
        <f t="shared" si="8"/>
        <v>539623</v>
      </c>
      <c r="E51" s="205">
        <f t="shared" si="8"/>
        <v>439818</v>
      </c>
      <c r="F51" s="205">
        <f t="shared" si="8"/>
        <v>329412</v>
      </c>
      <c r="G51" s="205">
        <f t="shared" si="8"/>
        <v>150030</v>
      </c>
      <c r="H51" s="205">
        <f t="shared" si="8"/>
        <v>122953</v>
      </c>
      <c r="I51" s="205">
        <f t="shared" si="8"/>
        <v>30599</v>
      </c>
      <c r="J51" s="205">
        <f t="shared" si="8"/>
        <v>22116</v>
      </c>
      <c r="K51" s="205">
        <f t="shared" si="8"/>
        <v>128383</v>
      </c>
      <c r="L51" s="205">
        <f t="shared" si="8"/>
        <v>115359</v>
      </c>
      <c r="M51" s="239">
        <f t="shared" si="8"/>
        <v>130806</v>
      </c>
      <c r="N51" s="239">
        <f t="shared" si="8"/>
        <v>68984</v>
      </c>
      <c r="O51" s="154">
        <f t="shared" si="8"/>
        <v>56164</v>
      </c>
      <c r="P51" s="154">
        <f t="shared" si="8"/>
        <v>27036</v>
      </c>
    </row>
    <row r="52" spans="1:16" ht="12.75">
      <c r="A52" s="62"/>
      <c r="B52" s="63"/>
      <c r="C52" s="63"/>
      <c r="D52" s="71"/>
      <c r="E52" s="71"/>
      <c r="F52" s="71"/>
      <c r="G52" s="72"/>
      <c r="H52" s="72"/>
      <c r="I52" s="72"/>
      <c r="J52" s="72"/>
      <c r="K52" s="71"/>
      <c r="L52" s="71"/>
      <c r="M52" s="232"/>
      <c r="N52" s="232"/>
      <c r="O52" s="63"/>
      <c r="P52" s="63"/>
    </row>
    <row r="53" spans="1:16" ht="12.75">
      <c r="A53" s="62"/>
      <c r="B53" s="63"/>
      <c r="C53" s="63"/>
      <c r="D53" s="71"/>
      <c r="E53" s="71"/>
      <c r="F53" s="71"/>
      <c r="G53" s="72"/>
      <c r="H53" s="72"/>
      <c r="I53" s="72"/>
      <c r="J53" s="72"/>
      <c r="K53" s="71"/>
      <c r="L53" s="71"/>
      <c r="M53" s="232"/>
      <c r="N53" s="232"/>
      <c r="O53" s="63"/>
      <c r="P53" s="63"/>
    </row>
    <row r="54" spans="1:16" ht="12.75">
      <c r="A54" s="62"/>
      <c r="B54" s="63"/>
      <c r="C54" s="63"/>
      <c r="D54" s="71"/>
      <c r="E54" s="71"/>
      <c r="F54" s="71"/>
      <c r="G54" s="72"/>
      <c r="H54" s="72"/>
      <c r="I54" s="72"/>
      <c r="J54" s="72"/>
      <c r="K54" s="71"/>
      <c r="L54" s="71"/>
      <c r="M54" s="232"/>
      <c r="N54" s="232"/>
      <c r="O54" s="63"/>
      <c r="P54" s="63"/>
    </row>
    <row r="55" spans="1:16" ht="12.75">
      <c r="A55" s="64" t="s">
        <v>4</v>
      </c>
      <c r="B55" s="64" t="s">
        <v>5</v>
      </c>
      <c r="C55" s="782"/>
      <c r="D55" s="782"/>
      <c r="E55" s="782"/>
      <c r="F55" s="782"/>
      <c r="G55" s="676" t="s">
        <v>208</v>
      </c>
      <c r="H55" s="676"/>
      <c r="I55" s="676"/>
      <c r="J55" s="676"/>
      <c r="K55" s="676"/>
      <c r="L55" s="676"/>
      <c r="M55" s="676"/>
      <c r="N55" s="676"/>
      <c r="O55" s="63"/>
      <c r="P55" s="63"/>
    </row>
    <row r="56" spans="1:16" ht="12.75">
      <c r="A56" s="64"/>
      <c r="B56" s="64"/>
      <c r="C56" s="782" t="s">
        <v>42</v>
      </c>
      <c r="D56" s="782"/>
      <c r="E56" s="676" t="s">
        <v>43</v>
      </c>
      <c r="F56" s="676"/>
      <c r="G56" s="676" t="s">
        <v>118</v>
      </c>
      <c r="H56" s="676"/>
      <c r="I56" s="676" t="s">
        <v>59</v>
      </c>
      <c r="J56" s="676"/>
      <c r="K56" s="676" t="s">
        <v>60</v>
      </c>
      <c r="L56" s="676"/>
      <c r="M56" s="770" t="s">
        <v>119</v>
      </c>
      <c r="N56" s="770"/>
      <c r="O56" s="782" t="s">
        <v>196</v>
      </c>
      <c r="P56" s="782"/>
    </row>
    <row r="57" spans="1:16" ht="12.75">
      <c r="A57" s="155"/>
      <c r="B57" s="155"/>
      <c r="C57" s="105" t="s">
        <v>54</v>
      </c>
      <c r="D57" s="160" t="s">
        <v>61</v>
      </c>
      <c r="E57" s="160" t="s">
        <v>54</v>
      </c>
      <c r="F57" s="160" t="s">
        <v>61</v>
      </c>
      <c r="G57" s="160" t="s">
        <v>54</v>
      </c>
      <c r="H57" s="160" t="s">
        <v>61</v>
      </c>
      <c r="I57" s="160" t="s">
        <v>54</v>
      </c>
      <c r="J57" s="160" t="s">
        <v>61</v>
      </c>
      <c r="K57" s="160" t="s">
        <v>54</v>
      </c>
      <c r="L57" s="160" t="s">
        <v>61</v>
      </c>
      <c r="M57" s="320" t="s">
        <v>54</v>
      </c>
      <c r="N57" s="320" t="s">
        <v>61</v>
      </c>
      <c r="O57" s="63"/>
      <c r="P57" s="63"/>
    </row>
    <row r="58" spans="1:18" ht="12.75">
      <c r="A58" s="62">
        <v>42</v>
      </c>
      <c r="B58" s="63" t="s">
        <v>263</v>
      </c>
      <c r="C58" s="63">
        <v>36018</v>
      </c>
      <c r="D58" s="71">
        <v>5325</v>
      </c>
      <c r="E58" s="71">
        <v>4671</v>
      </c>
      <c r="F58" s="71">
        <v>5837</v>
      </c>
      <c r="G58" s="71">
        <v>3451</v>
      </c>
      <c r="H58" s="71">
        <v>5019</v>
      </c>
      <c r="I58" s="71">
        <v>29</v>
      </c>
      <c r="J58" s="71">
        <v>69</v>
      </c>
      <c r="K58" s="71">
        <v>494</v>
      </c>
      <c r="L58" s="71">
        <v>276</v>
      </c>
      <c r="M58" s="232">
        <f>E58-G58-I58-K58</f>
        <v>697</v>
      </c>
      <c r="N58" s="232">
        <f>F58-H58-J58-L58</f>
        <v>473</v>
      </c>
      <c r="O58" s="63">
        <v>0</v>
      </c>
      <c r="P58" s="63">
        <v>0</v>
      </c>
      <c r="Q58" s="6"/>
      <c r="R58" s="6"/>
    </row>
    <row r="59" spans="1:18" ht="12.75">
      <c r="A59" s="62">
        <v>43</v>
      </c>
      <c r="B59" s="71" t="s">
        <v>77</v>
      </c>
      <c r="C59" s="63">
        <v>70250</v>
      </c>
      <c r="D59" s="71">
        <v>11850</v>
      </c>
      <c r="E59" s="71">
        <v>8703</v>
      </c>
      <c r="F59" s="71">
        <v>3205</v>
      </c>
      <c r="G59" s="71">
        <v>8103</v>
      </c>
      <c r="H59" s="71">
        <v>3097</v>
      </c>
      <c r="I59" s="71">
        <v>210</v>
      </c>
      <c r="J59" s="71">
        <v>30</v>
      </c>
      <c r="K59" s="71">
        <v>330</v>
      </c>
      <c r="L59" s="71">
        <v>55</v>
      </c>
      <c r="M59" s="232">
        <f aca="true" t="shared" si="9" ref="M59:M67">E59-G59-I59-K59</f>
        <v>60</v>
      </c>
      <c r="N59" s="232">
        <f aca="true" t="shared" si="10" ref="N59:N67">F59-H59-J59-L59</f>
        <v>23</v>
      </c>
      <c r="O59" s="63">
        <v>0</v>
      </c>
      <c r="P59" s="63">
        <v>0</v>
      </c>
      <c r="Q59" s="6"/>
      <c r="R59" s="6"/>
    </row>
    <row r="60" spans="1:18" ht="12.75">
      <c r="A60" s="62">
        <v>44</v>
      </c>
      <c r="B60" s="71" t="s">
        <v>264</v>
      </c>
      <c r="C60" s="63">
        <v>107836</v>
      </c>
      <c r="D60" s="71">
        <v>31254</v>
      </c>
      <c r="E60" s="71">
        <v>13682</v>
      </c>
      <c r="F60" s="71">
        <v>4405</v>
      </c>
      <c r="G60" s="71">
        <v>10522</v>
      </c>
      <c r="H60" s="71">
        <v>3257</v>
      </c>
      <c r="I60" s="71">
        <v>1832</v>
      </c>
      <c r="J60" s="71">
        <v>326</v>
      </c>
      <c r="K60" s="71">
        <v>1008</v>
      </c>
      <c r="L60" s="71">
        <v>638</v>
      </c>
      <c r="M60" s="232">
        <f t="shared" si="9"/>
        <v>320</v>
      </c>
      <c r="N60" s="232">
        <f t="shared" si="10"/>
        <v>184</v>
      </c>
      <c r="O60" s="63">
        <v>7234</v>
      </c>
      <c r="P60" s="63">
        <v>1108</v>
      </c>
      <c r="Q60" s="6"/>
      <c r="R60" s="6"/>
    </row>
    <row r="61" spans="1:18" ht="12.75">
      <c r="A61" s="62">
        <v>45</v>
      </c>
      <c r="B61" s="63" t="s">
        <v>29</v>
      </c>
      <c r="C61" s="63">
        <v>6477</v>
      </c>
      <c r="D61" s="71">
        <v>6685</v>
      </c>
      <c r="E61" s="71">
        <v>977</v>
      </c>
      <c r="F61" s="71">
        <v>475</v>
      </c>
      <c r="G61" s="71">
        <v>878</v>
      </c>
      <c r="H61" s="71">
        <v>378</v>
      </c>
      <c r="I61" s="71">
        <v>8</v>
      </c>
      <c r="J61" s="71">
        <v>1</v>
      </c>
      <c r="K61" s="71">
        <v>54</v>
      </c>
      <c r="L61" s="71">
        <v>62</v>
      </c>
      <c r="M61" s="232">
        <f t="shared" si="9"/>
        <v>37</v>
      </c>
      <c r="N61" s="232">
        <f t="shared" si="10"/>
        <v>34</v>
      </c>
      <c r="O61" s="63">
        <v>147</v>
      </c>
      <c r="P61" s="63">
        <v>166</v>
      </c>
      <c r="Q61" s="6"/>
      <c r="R61" s="6"/>
    </row>
    <row r="62" spans="1:18" ht="12.75">
      <c r="A62" s="62">
        <v>46</v>
      </c>
      <c r="B62" s="71" t="s">
        <v>230</v>
      </c>
      <c r="C62" s="63">
        <v>97922</v>
      </c>
      <c r="D62" s="71">
        <v>10268</v>
      </c>
      <c r="E62" s="71">
        <v>10688</v>
      </c>
      <c r="F62" s="71">
        <v>4677</v>
      </c>
      <c r="G62" s="71">
        <v>6670</v>
      </c>
      <c r="H62" s="71">
        <v>3068</v>
      </c>
      <c r="I62" s="71">
        <v>157</v>
      </c>
      <c r="J62" s="71">
        <v>46</v>
      </c>
      <c r="K62" s="71">
        <v>2266</v>
      </c>
      <c r="L62" s="71">
        <v>886</v>
      </c>
      <c r="M62" s="232">
        <f t="shared" si="9"/>
        <v>1595</v>
      </c>
      <c r="N62" s="232">
        <f t="shared" si="10"/>
        <v>677</v>
      </c>
      <c r="O62" s="63">
        <v>1470</v>
      </c>
      <c r="P62" s="63">
        <v>549</v>
      </c>
      <c r="Q62" s="6"/>
      <c r="R62" s="6"/>
    </row>
    <row r="63" spans="1:18" ht="12.75">
      <c r="A63" s="62">
        <v>47</v>
      </c>
      <c r="B63" s="71" t="s">
        <v>30</v>
      </c>
      <c r="C63" s="63">
        <v>25198</v>
      </c>
      <c r="D63" s="71">
        <v>3080</v>
      </c>
      <c r="E63" s="71">
        <v>2943</v>
      </c>
      <c r="F63" s="71">
        <v>1010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232">
        <f t="shared" si="9"/>
        <v>2943</v>
      </c>
      <c r="N63" s="232">
        <f t="shared" si="10"/>
        <v>1010</v>
      </c>
      <c r="O63" s="63">
        <v>0</v>
      </c>
      <c r="P63" s="63">
        <v>0</v>
      </c>
      <c r="Q63" s="6"/>
      <c r="R63" s="6"/>
    </row>
    <row r="64" spans="1:18" ht="12.75">
      <c r="A64" s="62">
        <v>48</v>
      </c>
      <c r="B64" s="71" t="s">
        <v>28</v>
      </c>
      <c r="C64" s="63">
        <v>130128</v>
      </c>
      <c r="D64" s="71">
        <v>21699</v>
      </c>
      <c r="E64" s="71">
        <v>7311</v>
      </c>
      <c r="F64" s="71">
        <v>1974</v>
      </c>
      <c r="G64" s="71">
        <v>2187</v>
      </c>
      <c r="H64" s="71">
        <v>680</v>
      </c>
      <c r="I64" s="71">
        <v>945</v>
      </c>
      <c r="J64" s="71">
        <v>207</v>
      </c>
      <c r="K64" s="71">
        <v>2933</v>
      </c>
      <c r="L64" s="71">
        <v>704</v>
      </c>
      <c r="M64" s="232">
        <f t="shared" si="9"/>
        <v>1246</v>
      </c>
      <c r="N64" s="232">
        <f t="shared" si="10"/>
        <v>383</v>
      </c>
      <c r="O64" s="63">
        <v>867</v>
      </c>
      <c r="P64" s="63">
        <v>604</v>
      </c>
      <c r="Q64" s="6"/>
      <c r="R64" s="6"/>
    </row>
    <row r="65" spans="1:18" ht="12.75">
      <c r="A65" s="62">
        <v>49</v>
      </c>
      <c r="B65" s="71" t="s">
        <v>265</v>
      </c>
      <c r="C65" s="63">
        <v>121470</v>
      </c>
      <c r="D65" s="71">
        <v>11336</v>
      </c>
      <c r="E65" s="71">
        <v>17241</v>
      </c>
      <c r="F65" s="71">
        <v>5022</v>
      </c>
      <c r="G65" s="71">
        <v>6762</v>
      </c>
      <c r="H65" s="71">
        <v>3430</v>
      </c>
      <c r="I65" s="71">
        <v>288</v>
      </c>
      <c r="J65" s="71">
        <v>179</v>
      </c>
      <c r="K65" s="71">
        <v>3326</v>
      </c>
      <c r="L65" s="71">
        <v>969</v>
      </c>
      <c r="M65" s="232">
        <f t="shared" si="9"/>
        <v>6865</v>
      </c>
      <c r="N65" s="232">
        <f t="shared" si="10"/>
        <v>444</v>
      </c>
      <c r="O65" s="63">
        <v>2198</v>
      </c>
      <c r="P65" s="63">
        <v>634</v>
      </c>
      <c r="Q65" s="6"/>
      <c r="R65" s="6"/>
    </row>
    <row r="66" spans="1:18" ht="12.75">
      <c r="A66" s="62">
        <v>50</v>
      </c>
      <c r="B66" s="71" t="s">
        <v>26</v>
      </c>
      <c r="C66" s="63">
        <v>42379</v>
      </c>
      <c r="D66" s="71">
        <v>4470</v>
      </c>
      <c r="E66" s="71">
        <v>3480</v>
      </c>
      <c r="F66" s="71">
        <v>699</v>
      </c>
      <c r="G66" s="71">
        <v>1322</v>
      </c>
      <c r="H66" s="71">
        <v>448</v>
      </c>
      <c r="I66" s="71">
        <v>310</v>
      </c>
      <c r="J66" s="71">
        <v>36</v>
      </c>
      <c r="K66" s="71">
        <v>1225</v>
      </c>
      <c r="L66" s="71">
        <v>111</v>
      </c>
      <c r="M66" s="232">
        <f t="shared" si="9"/>
        <v>623</v>
      </c>
      <c r="N66" s="232">
        <f t="shared" si="10"/>
        <v>104</v>
      </c>
      <c r="O66" s="63">
        <v>377</v>
      </c>
      <c r="P66" s="63">
        <v>91</v>
      </c>
      <c r="Q66" s="6"/>
      <c r="R66" s="6"/>
    </row>
    <row r="67" spans="1:18" ht="12.75">
      <c r="A67" s="62">
        <v>51</v>
      </c>
      <c r="B67" s="71" t="s">
        <v>27</v>
      </c>
      <c r="C67" s="63">
        <v>9900</v>
      </c>
      <c r="D67" s="71">
        <v>2450</v>
      </c>
      <c r="E67" s="71">
        <v>1400</v>
      </c>
      <c r="F67" s="71">
        <v>1435</v>
      </c>
      <c r="G67" s="71">
        <v>740</v>
      </c>
      <c r="H67" s="71">
        <v>750</v>
      </c>
      <c r="I67" s="71">
        <v>30</v>
      </c>
      <c r="J67" s="71">
        <v>15</v>
      </c>
      <c r="K67" s="71">
        <v>330</v>
      </c>
      <c r="L67" s="71">
        <v>320</v>
      </c>
      <c r="M67" s="232">
        <f t="shared" si="9"/>
        <v>300</v>
      </c>
      <c r="N67" s="232">
        <f t="shared" si="10"/>
        <v>350</v>
      </c>
      <c r="O67" s="63">
        <v>0</v>
      </c>
      <c r="P67" s="63">
        <v>0</v>
      </c>
      <c r="Q67" s="6"/>
      <c r="R67" s="6"/>
    </row>
    <row r="68" spans="1:16" s="206" customFormat="1" ht="14.25">
      <c r="A68" s="62"/>
      <c r="B68" s="110" t="s">
        <v>121</v>
      </c>
      <c r="C68" s="154">
        <f aca="true" t="shared" si="11" ref="C68:P68">SUM(C58:C67)</f>
        <v>647578</v>
      </c>
      <c r="D68" s="205">
        <f t="shared" si="11"/>
        <v>108417</v>
      </c>
      <c r="E68" s="205">
        <f t="shared" si="11"/>
        <v>71096</v>
      </c>
      <c r="F68" s="205">
        <f t="shared" si="11"/>
        <v>28739</v>
      </c>
      <c r="G68" s="205">
        <f t="shared" si="11"/>
        <v>40635</v>
      </c>
      <c r="H68" s="205">
        <f t="shared" si="11"/>
        <v>20127</v>
      </c>
      <c r="I68" s="205">
        <f t="shared" si="11"/>
        <v>3809</v>
      </c>
      <c r="J68" s="205">
        <f t="shared" si="11"/>
        <v>909</v>
      </c>
      <c r="K68" s="205">
        <f t="shared" si="11"/>
        <v>11966</v>
      </c>
      <c r="L68" s="205">
        <f t="shared" si="11"/>
        <v>4021</v>
      </c>
      <c r="M68" s="239">
        <f t="shared" si="11"/>
        <v>14686</v>
      </c>
      <c r="N68" s="239">
        <f t="shared" si="11"/>
        <v>3682</v>
      </c>
      <c r="O68" s="154">
        <f t="shared" si="11"/>
        <v>12293</v>
      </c>
      <c r="P68" s="154">
        <f t="shared" si="11"/>
        <v>3152</v>
      </c>
    </row>
    <row r="69" spans="1:16" ht="12.75">
      <c r="A69" s="62"/>
      <c r="B69" s="60" t="s">
        <v>33</v>
      </c>
      <c r="C69" s="63"/>
      <c r="D69" s="71"/>
      <c r="E69" s="71"/>
      <c r="F69" s="71"/>
      <c r="G69" s="71"/>
      <c r="H69" s="71"/>
      <c r="I69" s="71"/>
      <c r="J69" s="71"/>
      <c r="K69" s="71"/>
      <c r="L69" s="71"/>
      <c r="M69" s="232"/>
      <c r="N69" s="232"/>
      <c r="O69" s="63"/>
      <c r="P69" s="63"/>
    </row>
    <row r="70" spans="1:16" ht="12.75">
      <c r="A70" s="62">
        <v>52</v>
      </c>
      <c r="B70" s="63" t="s">
        <v>31</v>
      </c>
      <c r="C70" s="63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232">
        <f>E70-G70-I70-K70</f>
        <v>0</v>
      </c>
      <c r="N70" s="232">
        <f>F70-H70-J70-L70</f>
        <v>0</v>
      </c>
      <c r="O70" s="63">
        <v>0</v>
      </c>
      <c r="P70" s="63">
        <v>0</v>
      </c>
    </row>
    <row r="71" spans="1:16" ht="12.75">
      <c r="A71" s="62">
        <v>53</v>
      </c>
      <c r="B71" s="63" t="s">
        <v>129</v>
      </c>
      <c r="C71" s="63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232">
        <f>E71-G71-I71-K71</f>
        <v>0</v>
      </c>
      <c r="N71" s="232">
        <f>F71-H71-J71-L71</f>
        <v>0</v>
      </c>
      <c r="O71" s="63">
        <v>0</v>
      </c>
      <c r="P71" s="63">
        <v>0</v>
      </c>
    </row>
    <row r="72" spans="1:16" s="206" customFormat="1" ht="14.25">
      <c r="A72" s="204"/>
      <c r="B72" s="110" t="s">
        <v>121</v>
      </c>
      <c r="C72" s="154">
        <f aca="true" t="shared" si="12" ref="C72:P72">SUM(C70:C71)</f>
        <v>0</v>
      </c>
      <c r="D72" s="205">
        <f t="shared" si="12"/>
        <v>0</v>
      </c>
      <c r="E72" s="205">
        <f t="shared" si="12"/>
        <v>0</v>
      </c>
      <c r="F72" s="205">
        <f t="shared" si="12"/>
        <v>0</v>
      </c>
      <c r="G72" s="205">
        <f t="shared" si="12"/>
        <v>0</v>
      </c>
      <c r="H72" s="205">
        <f t="shared" si="12"/>
        <v>0</v>
      </c>
      <c r="I72" s="205">
        <f t="shared" si="12"/>
        <v>0</v>
      </c>
      <c r="J72" s="205">
        <f t="shared" si="12"/>
        <v>0</v>
      </c>
      <c r="K72" s="205">
        <f t="shared" si="12"/>
        <v>0</v>
      </c>
      <c r="L72" s="205">
        <f t="shared" si="12"/>
        <v>0</v>
      </c>
      <c r="M72" s="239">
        <f t="shared" si="12"/>
        <v>0</v>
      </c>
      <c r="N72" s="239">
        <f t="shared" si="12"/>
        <v>0</v>
      </c>
      <c r="O72" s="154">
        <f t="shared" si="12"/>
        <v>0</v>
      </c>
      <c r="P72" s="154">
        <f t="shared" si="12"/>
        <v>0</v>
      </c>
    </row>
    <row r="73" spans="1:16" s="206" customFormat="1" ht="14.25">
      <c r="A73" s="204"/>
      <c r="B73" s="110" t="s">
        <v>32</v>
      </c>
      <c r="C73" s="154">
        <f aca="true" t="shared" si="13" ref="C73:P73">+C51+C68+C72</f>
        <v>2491819</v>
      </c>
      <c r="D73" s="205">
        <f t="shared" si="13"/>
        <v>648040</v>
      </c>
      <c r="E73" s="205">
        <f t="shared" si="13"/>
        <v>510914</v>
      </c>
      <c r="F73" s="205">
        <f t="shared" si="13"/>
        <v>358151</v>
      </c>
      <c r="G73" s="205">
        <f t="shared" si="13"/>
        <v>190665</v>
      </c>
      <c r="H73" s="205">
        <f t="shared" si="13"/>
        <v>143080</v>
      </c>
      <c r="I73" s="205">
        <f t="shared" si="13"/>
        <v>34408</v>
      </c>
      <c r="J73" s="205">
        <f t="shared" si="13"/>
        <v>23025</v>
      </c>
      <c r="K73" s="205">
        <f t="shared" si="13"/>
        <v>140349</v>
      </c>
      <c r="L73" s="205">
        <f t="shared" si="13"/>
        <v>119380</v>
      </c>
      <c r="M73" s="239">
        <f t="shared" si="13"/>
        <v>145492</v>
      </c>
      <c r="N73" s="239">
        <f t="shared" si="13"/>
        <v>72666</v>
      </c>
      <c r="O73" s="154">
        <f t="shared" si="13"/>
        <v>68457</v>
      </c>
      <c r="P73" s="154">
        <f t="shared" si="13"/>
        <v>30188</v>
      </c>
    </row>
    <row r="83" spans="4:5" ht="12.75">
      <c r="D83" s="25">
        <v>18</v>
      </c>
      <c r="E83" s="25">
        <v>18</v>
      </c>
    </row>
    <row r="84" ht="12.75">
      <c r="E84" s="25">
        <v>18</v>
      </c>
    </row>
  </sheetData>
  <mergeCells count="18">
    <mergeCell ref="G4:N4"/>
    <mergeCell ref="M5:N5"/>
    <mergeCell ref="C4:F4"/>
    <mergeCell ref="C55:F55"/>
    <mergeCell ref="G55:N55"/>
    <mergeCell ref="C56:D56"/>
    <mergeCell ref="C5:D5"/>
    <mergeCell ref="E56:F56"/>
    <mergeCell ref="E5:F5"/>
    <mergeCell ref="O5:P5"/>
    <mergeCell ref="G56:H56"/>
    <mergeCell ref="I56:J56"/>
    <mergeCell ref="K56:L56"/>
    <mergeCell ref="M56:N56"/>
    <mergeCell ref="O56:P56"/>
    <mergeCell ref="G5:H5"/>
    <mergeCell ref="I5:J5"/>
    <mergeCell ref="K5:L5"/>
  </mergeCells>
  <printOptions gridLines="1" horizontalCentered="1"/>
  <pageMargins left="0.75" right="0.75" top="0.75" bottom="0.55" header="0.5" footer="0.36"/>
  <pageSetup blackAndWhite="1" horizontalDpi="300" verticalDpi="300" orientation="landscape" paperSize="9" scale="75" r:id="rId2"/>
  <rowBreaks count="1" manualBreakCount="1">
    <brk id="51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78"/>
  <sheetViews>
    <sheetView workbookViewId="0" topLeftCell="I1">
      <selection activeCell="L20" sqref="L20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3" width="9.28125" style="25" bestFit="1" customWidth="1"/>
    <col min="4" max="4" width="9.28125" style="25" customWidth="1"/>
    <col min="5" max="5" width="9.421875" style="25" customWidth="1"/>
    <col min="6" max="6" width="11.00390625" style="25" customWidth="1"/>
    <col min="7" max="7" width="9.421875" style="25" customWidth="1"/>
    <col min="8" max="8" width="9.7109375" style="25" customWidth="1"/>
    <col min="9" max="10" width="9.28125" style="25" bestFit="1" customWidth="1"/>
    <col min="11" max="11" width="10.7109375" style="125" bestFit="1" customWidth="1"/>
    <col min="12" max="12" width="10.7109375" style="125" customWidth="1"/>
    <col min="13" max="13" width="9.28125" style="25" bestFit="1" customWidth="1"/>
    <col min="14" max="14" width="12.7109375" style="25" bestFit="1" customWidth="1"/>
    <col min="15" max="15" width="9.28125" style="25" bestFit="1" customWidth="1"/>
    <col min="16" max="16" width="12.7109375" style="25" bestFit="1" customWidth="1"/>
    <col min="17" max="18" width="9.140625" style="6" customWidth="1"/>
  </cols>
  <sheetData>
    <row r="1" ht="15" customHeight="1"/>
    <row r="2" spans="1:2" ht="15" customHeight="1">
      <c r="A2" s="2"/>
      <c r="B2" s="2"/>
    </row>
    <row r="3" spans="11:12" ht="15" customHeight="1">
      <c r="K3" s="234"/>
      <c r="L3" s="234"/>
    </row>
    <row r="4" spans="1:18" ht="12.75">
      <c r="A4" s="96"/>
      <c r="B4" s="96"/>
      <c r="C4" s="759" t="s">
        <v>450</v>
      </c>
      <c r="D4" s="759"/>
      <c r="E4" s="759"/>
      <c r="F4" s="759"/>
      <c r="G4" s="759"/>
      <c r="H4" s="759"/>
      <c r="I4" s="759"/>
      <c r="J4" s="759"/>
      <c r="K4" s="759"/>
      <c r="L4" s="759"/>
      <c r="M4" s="788" t="s">
        <v>3</v>
      </c>
      <c r="N4" s="789"/>
      <c r="O4" s="278"/>
      <c r="P4" s="279"/>
      <c r="Q4" s="177"/>
      <c r="R4" s="178"/>
    </row>
    <row r="5" spans="1:18" ht="12.75">
      <c r="A5" s="56"/>
      <c r="B5" s="56"/>
      <c r="C5" s="702" t="s">
        <v>238</v>
      </c>
      <c r="D5" s="704"/>
      <c r="E5" s="702" t="s">
        <v>237</v>
      </c>
      <c r="F5" s="704"/>
      <c r="G5" s="702" t="s">
        <v>85</v>
      </c>
      <c r="H5" s="704"/>
      <c r="I5" s="702" t="s">
        <v>242</v>
      </c>
      <c r="J5" s="704"/>
      <c r="K5" s="715" t="s">
        <v>241</v>
      </c>
      <c r="L5" s="787"/>
      <c r="M5" s="783" t="s">
        <v>84</v>
      </c>
      <c r="N5" s="784"/>
      <c r="O5" s="783" t="s">
        <v>137</v>
      </c>
      <c r="P5" s="784"/>
      <c r="Q5" s="764" t="s">
        <v>141</v>
      </c>
      <c r="R5" s="765"/>
    </row>
    <row r="6" spans="1:18" ht="12.75">
      <c r="A6" s="56" t="s">
        <v>4</v>
      </c>
      <c r="B6" s="56" t="s">
        <v>5</v>
      </c>
      <c r="C6" s="167" t="s">
        <v>54</v>
      </c>
      <c r="D6" s="167" t="s">
        <v>88</v>
      </c>
      <c r="E6" s="167" t="s">
        <v>54</v>
      </c>
      <c r="F6" s="167" t="s">
        <v>88</v>
      </c>
      <c r="G6" s="167" t="s">
        <v>54</v>
      </c>
      <c r="H6" s="167" t="s">
        <v>88</v>
      </c>
      <c r="I6" s="167" t="s">
        <v>54</v>
      </c>
      <c r="J6" s="272" t="s">
        <v>88</v>
      </c>
      <c r="K6" s="327" t="s">
        <v>54</v>
      </c>
      <c r="L6" s="327" t="s">
        <v>88</v>
      </c>
      <c r="M6" s="699" t="s">
        <v>240</v>
      </c>
      <c r="N6" s="698"/>
      <c r="O6" s="699" t="s">
        <v>239</v>
      </c>
      <c r="P6" s="698"/>
      <c r="Q6" s="785" t="s">
        <v>142</v>
      </c>
      <c r="R6" s="786"/>
    </row>
    <row r="7" spans="1:18" ht="12.75">
      <c r="A7" s="59"/>
      <c r="B7" s="59"/>
      <c r="C7" s="74"/>
      <c r="D7" s="74"/>
      <c r="E7" s="74"/>
      <c r="F7" s="74"/>
      <c r="G7" s="74"/>
      <c r="H7" s="74"/>
      <c r="I7" s="74"/>
      <c r="J7" s="292"/>
      <c r="K7" s="328"/>
      <c r="L7" s="328"/>
      <c r="M7" s="160" t="s">
        <v>54</v>
      </c>
      <c r="N7" s="160" t="s">
        <v>88</v>
      </c>
      <c r="O7" s="160" t="s">
        <v>54</v>
      </c>
      <c r="P7" s="160" t="s">
        <v>88</v>
      </c>
      <c r="Q7" s="105" t="s">
        <v>54</v>
      </c>
      <c r="R7" s="105" t="s">
        <v>61</v>
      </c>
    </row>
    <row r="8" spans="1:18" s="129" customFormat="1" ht="12.75">
      <c r="A8" s="66">
        <v>1</v>
      </c>
      <c r="B8" s="71" t="s">
        <v>7</v>
      </c>
      <c r="C8" s="71">
        <v>42</v>
      </c>
      <c r="D8" s="71">
        <v>167</v>
      </c>
      <c r="E8" s="71">
        <v>37</v>
      </c>
      <c r="F8" s="71">
        <v>155</v>
      </c>
      <c r="G8" s="71">
        <v>36</v>
      </c>
      <c r="H8" s="71">
        <v>153</v>
      </c>
      <c r="I8" s="71">
        <v>5</v>
      </c>
      <c r="J8" s="71">
        <v>12</v>
      </c>
      <c r="K8" s="232">
        <f>C8-E8-I8</f>
        <v>0</v>
      </c>
      <c r="L8" s="232">
        <f>D8-F8-J8</f>
        <v>0</v>
      </c>
      <c r="M8" s="71">
        <v>59</v>
      </c>
      <c r="N8" s="71">
        <v>267</v>
      </c>
      <c r="O8" s="71">
        <v>11</v>
      </c>
      <c r="P8" s="71">
        <v>10</v>
      </c>
      <c r="Q8" s="71">
        <v>1</v>
      </c>
      <c r="R8" s="71">
        <v>1</v>
      </c>
    </row>
    <row r="9" spans="1:18" s="129" customFormat="1" ht="12.75">
      <c r="A9" s="66">
        <v>2</v>
      </c>
      <c r="B9" s="71" t="s">
        <v>8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232">
        <f aca="true" t="shared" si="0" ref="K9:K26">C9-E9-I9</f>
        <v>0</v>
      </c>
      <c r="L9" s="232">
        <f aca="true" t="shared" si="1" ref="L9:L26">D9-F9-J9</f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</row>
    <row r="10" spans="1:18" s="129" customFormat="1" ht="12.75">
      <c r="A10" s="66">
        <v>3</v>
      </c>
      <c r="B10" s="71" t="s">
        <v>9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232">
        <f t="shared" si="0"/>
        <v>0</v>
      </c>
      <c r="L10" s="232">
        <f t="shared" si="1"/>
        <v>0</v>
      </c>
      <c r="M10" s="71">
        <v>25</v>
      </c>
      <c r="N10" s="71">
        <v>68</v>
      </c>
      <c r="O10" s="71">
        <v>22</v>
      </c>
      <c r="P10" s="71">
        <v>56</v>
      </c>
      <c r="Q10" s="71">
        <v>0</v>
      </c>
      <c r="R10" s="71">
        <v>0</v>
      </c>
    </row>
    <row r="11" spans="1:18" ht="12.75">
      <c r="A11" s="62">
        <v>4</v>
      </c>
      <c r="B11" s="63" t="s">
        <v>10</v>
      </c>
      <c r="C11" s="71">
        <v>57</v>
      </c>
      <c r="D11" s="71">
        <v>72</v>
      </c>
      <c r="E11" s="71">
        <v>56</v>
      </c>
      <c r="F11" s="71">
        <v>70</v>
      </c>
      <c r="G11" s="71">
        <v>56</v>
      </c>
      <c r="H11" s="71">
        <v>37</v>
      </c>
      <c r="I11" s="71">
        <v>1</v>
      </c>
      <c r="J11" s="71">
        <v>2</v>
      </c>
      <c r="K11" s="232">
        <f t="shared" si="0"/>
        <v>0</v>
      </c>
      <c r="L11" s="232">
        <f t="shared" si="1"/>
        <v>0</v>
      </c>
      <c r="M11" s="71">
        <v>458</v>
      </c>
      <c r="N11" s="71">
        <v>627</v>
      </c>
      <c r="O11" s="71">
        <v>71</v>
      </c>
      <c r="P11" s="71">
        <v>94</v>
      </c>
      <c r="Q11" s="63">
        <v>46</v>
      </c>
      <c r="R11" s="63">
        <v>77</v>
      </c>
    </row>
    <row r="12" spans="1:18" ht="12.75">
      <c r="A12" s="62">
        <v>5</v>
      </c>
      <c r="B12" s="63" t="s">
        <v>11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232">
        <f t="shared" si="0"/>
        <v>0</v>
      </c>
      <c r="L12" s="232">
        <f t="shared" si="1"/>
        <v>0</v>
      </c>
      <c r="M12" s="71">
        <v>3</v>
      </c>
      <c r="N12" s="71">
        <v>14</v>
      </c>
      <c r="O12" s="71">
        <v>0</v>
      </c>
      <c r="P12" s="71">
        <v>0</v>
      </c>
      <c r="Q12" s="63">
        <v>0</v>
      </c>
      <c r="R12" s="63">
        <v>0</v>
      </c>
    </row>
    <row r="13" spans="1:18" ht="12.75">
      <c r="A13" s="62">
        <v>6</v>
      </c>
      <c r="B13" s="63" t="s">
        <v>12</v>
      </c>
      <c r="C13" s="71">
        <v>1</v>
      </c>
      <c r="D13" s="71">
        <v>10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232">
        <f t="shared" si="0"/>
        <v>1</v>
      </c>
      <c r="L13" s="232">
        <f t="shared" si="1"/>
        <v>10</v>
      </c>
      <c r="M13" s="71">
        <v>8</v>
      </c>
      <c r="N13" s="71">
        <v>10</v>
      </c>
      <c r="O13" s="71">
        <v>1</v>
      </c>
      <c r="P13" s="71">
        <v>4</v>
      </c>
      <c r="Q13" s="63">
        <v>0</v>
      </c>
      <c r="R13" s="63">
        <v>0</v>
      </c>
    </row>
    <row r="14" spans="1:18" ht="12.75">
      <c r="A14" s="62">
        <v>7</v>
      </c>
      <c r="B14" s="63" t="s">
        <v>13</v>
      </c>
      <c r="C14" s="71">
        <v>37</v>
      </c>
      <c r="D14" s="71">
        <v>104</v>
      </c>
      <c r="E14" s="71">
        <v>30</v>
      </c>
      <c r="F14" s="71">
        <v>71</v>
      </c>
      <c r="G14" s="71">
        <v>28</v>
      </c>
      <c r="H14" s="71">
        <v>60</v>
      </c>
      <c r="I14" s="71">
        <v>2</v>
      </c>
      <c r="J14" s="71">
        <v>6</v>
      </c>
      <c r="K14" s="232">
        <f t="shared" si="0"/>
        <v>5</v>
      </c>
      <c r="L14" s="232">
        <f t="shared" si="1"/>
        <v>27</v>
      </c>
      <c r="M14" s="71">
        <v>681</v>
      </c>
      <c r="N14" s="71">
        <v>875</v>
      </c>
      <c r="O14" s="71">
        <v>330</v>
      </c>
      <c r="P14" s="71">
        <v>326</v>
      </c>
      <c r="Q14" s="63">
        <v>94</v>
      </c>
      <c r="R14" s="63">
        <v>140</v>
      </c>
    </row>
    <row r="15" spans="1:18" ht="12.75">
      <c r="A15" s="62">
        <v>8</v>
      </c>
      <c r="B15" s="63" t="s">
        <v>159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232">
        <f t="shared" si="0"/>
        <v>0</v>
      </c>
      <c r="L15" s="232">
        <f t="shared" si="1"/>
        <v>0</v>
      </c>
      <c r="M15" s="71">
        <v>0</v>
      </c>
      <c r="N15" s="71">
        <v>0</v>
      </c>
      <c r="O15" s="71">
        <v>0</v>
      </c>
      <c r="P15" s="71">
        <v>0</v>
      </c>
      <c r="Q15" s="63">
        <v>0</v>
      </c>
      <c r="R15" s="63">
        <v>0</v>
      </c>
    </row>
    <row r="16" spans="1:18" ht="12.75">
      <c r="A16" s="62">
        <v>9</v>
      </c>
      <c r="B16" s="63" t="s">
        <v>14</v>
      </c>
      <c r="C16" s="71">
        <v>6</v>
      </c>
      <c r="D16" s="71">
        <v>31</v>
      </c>
      <c r="E16" s="71">
        <v>4</v>
      </c>
      <c r="F16" s="71">
        <v>25</v>
      </c>
      <c r="G16" s="71">
        <v>3</v>
      </c>
      <c r="H16" s="71">
        <v>20</v>
      </c>
      <c r="I16" s="71">
        <v>0</v>
      </c>
      <c r="J16" s="71">
        <v>0</v>
      </c>
      <c r="K16" s="232">
        <f t="shared" si="0"/>
        <v>2</v>
      </c>
      <c r="L16" s="232">
        <f t="shared" si="1"/>
        <v>6</v>
      </c>
      <c r="M16" s="71">
        <v>28</v>
      </c>
      <c r="N16" s="71">
        <v>144</v>
      </c>
      <c r="O16" s="71">
        <v>0</v>
      </c>
      <c r="P16" s="71">
        <v>0</v>
      </c>
      <c r="Q16" s="63">
        <v>8</v>
      </c>
      <c r="R16" s="63">
        <v>68</v>
      </c>
    </row>
    <row r="17" spans="1:18" ht="12.75">
      <c r="A17" s="62">
        <v>10</v>
      </c>
      <c r="B17" s="63" t="s">
        <v>15</v>
      </c>
      <c r="C17" s="71">
        <v>2</v>
      </c>
      <c r="D17" s="71">
        <v>8</v>
      </c>
      <c r="E17" s="71">
        <v>1</v>
      </c>
      <c r="F17" s="71">
        <v>2</v>
      </c>
      <c r="G17" s="71">
        <v>1</v>
      </c>
      <c r="H17" s="71">
        <v>2</v>
      </c>
      <c r="I17" s="71">
        <v>0</v>
      </c>
      <c r="J17" s="71">
        <v>0</v>
      </c>
      <c r="K17" s="232">
        <f t="shared" si="0"/>
        <v>1</v>
      </c>
      <c r="L17" s="232">
        <f t="shared" si="1"/>
        <v>6</v>
      </c>
      <c r="M17" s="71">
        <v>1</v>
      </c>
      <c r="N17" s="71">
        <v>6</v>
      </c>
      <c r="O17" s="71">
        <v>0</v>
      </c>
      <c r="P17" s="71">
        <v>0</v>
      </c>
      <c r="Q17" s="63">
        <v>0</v>
      </c>
      <c r="R17" s="63">
        <v>0</v>
      </c>
    </row>
    <row r="18" spans="1:18" ht="12.75">
      <c r="A18" s="62">
        <v>11</v>
      </c>
      <c r="B18" s="63" t="s">
        <v>16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232">
        <f t="shared" si="0"/>
        <v>0</v>
      </c>
      <c r="L18" s="232">
        <f t="shared" si="1"/>
        <v>0</v>
      </c>
      <c r="M18" s="71">
        <v>0</v>
      </c>
      <c r="N18" s="71">
        <v>0</v>
      </c>
      <c r="O18" s="71">
        <v>0</v>
      </c>
      <c r="P18" s="71">
        <v>0</v>
      </c>
      <c r="Q18" s="63">
        <v>0</v>
      </c>
      <c r="R18" s="63">
        <v>0</v>
      </c>
    </row>
    <row r="19" spans="1:18" ht="12.75">
      <c r="A19" s="62">
        <v>12</v>
      </c>
      <c r="B19" s="63" t="s">
        <v>17</v>
      </c>
      <c r="C19" s="71">
        <v>1</v>
      </c>
      <c r="D19" s="71">
        <v>25</v>
      </c>
      <c r="E19" s="71">
        <v>1</v>
      </c>
      <c r="F19" s="71">
        <v>25</v>
      </c>
      <c r="G19" s="71">
        <v>1</v>
      </c>
      <c r="H19" s="71">
        <v>25</v>
      </c>
      <c r="I19" s="71">
        <v>0</v>
      </c>
      <c r="J19" s="71">
        <v>0</v>
      </c>
      <c r="K19" s="232">
        <f t="shared" si="0"/>
        <v>0</v>
      </c>
      <c r="L19" s="232">
        <f t="shared" si="1"/>
        <v>0</v>
      </c>
      <c r="M19" s="71">
        <v>11</v>
      </c>
      <c r="N19" s="71">
        <v>246</v>
      </c>
      <c r="O19" s="71">
        <v>0</v>
      </c>
      <c r="P19" s="71">
        <v>0</v>
      </c>
      <c r="Q19" s="63">
        <v>0</v>
      </c>
      <c r="R19" s="63">
        <v>0</v>
      </c>
    </row>
    <row r="20" spans="1:18" ht="12.75">
      <c r="A20" s="62">
        <v>13</v>
      </c>
      <c r="B20" s="63" t="s">
        <v>161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232">
        <f t="shared" si="0"/>
        <v>0</v>
      </c>
      <c r="L20" s="232">
        <f t="shared" si="1"/>
        <v>0</v>
      </c>
      <c r="M20" s="71">
        <v>0</v>
      </c>
      <c r="N20" s="71">
        <v>0</v>
      </c>
      <c r="O20" s="71">
        <v>0</v>
      </c>
      <c r="P20" s="71">
        <v>0</v>
      </c>
      <c r="Q20" s="63">
        <v>0</v>
      </c>
      <c r="R20" s="63">
        <v>0</v>
      </c>
    </row>
    <row r="21" spans="1:18" ht="12.75">
      <c r="A21" s="62">
        <v>14</v>
      </c>
      <c r="B21" s="63" t="s">
        <v>76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232">
        <f t="shared" si="0"/>
        <v>0</v>
      </c>
      <c r="L21" s="232">
        <f t="shared" si="1"/>
        <v>0</v>
      </c>
      <c r="M21" s="71">
        <v>5</v>
      </c>
      <c r="N21" s="71">
        <v>111</v>
      </c>
      <c r="O21" s="71">
        <v>0</v>
      </c>
      <c r="P21" s="71">
        <v>0</v>
      </c>
      <c r="Q21" s="63">
        <v>0</v>
      </c>
      <c r="R21" s="63">
        <v>0</v>
      </c>
    </row>
    <row r="22" spans="1:19" ht="12.75">
      <c r="A22" s="62">
        <v>15</v>
      </c>
      <c r="B22" s="63" t="s">
        <v>103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232">
        <f t="shared" si="0"/>
        <v>0</v>
      </c>
      <c r="L22" s="232">
        <f t="shared" si="1"/>
        <v>0</v>
      </c>
      <c r="M22" s="71">
        <v>0</v>
      </c>
      <c r="N22" s="71">
        <v>0</v>
      </c>
      <c r="O22" s="71">
        <v>0</v>
      </c>
      <c r="P22" s="71">
        <v>0</v>
      </c>
      <c r="Q22" s="63">
        <v>0</v>
      </c>
      <c r="R22" s="63">
        <v>0</v>
      </c>
      <c r="S22" s="126"/>
    </row>
    <row r="23" spans="1:18" ht="12.75">
      <c r="A23" s="62">
        <v>16</v>
      </c>
      <c r="B23" s="63" t="s">
        <v>20</v>
      </c>
      <c r="C23" s="71">
        <v>6</v>
      </c>
      <c r="D23" s="71">
        <v>15</v>
      </c>
      <c r="E23" s="71">
        <v>4</v>
      </c>
      <c r="F23" s="71">
        <v>13</v>
      </c>
      <c r="G23" s="71">
        <v>4</v>
      </c>
      <c r="H23" s="71">
        <v>13</v>
      </c>
      <c r="I23" s="71">
        <v>2</v>
      </c>
      <c r="J23" s="71">
        <v>2</v>
      </c>
      <c r="K23" s="232">
        <f t="shared" si="0"/>
        <v>0</v>
      </c>
      <c r="L23" s="232">
        <f t="shared" si="1"/>
        <v>0</v>
      </c>
      <c r="M23" s="71">
        <v>197</v>
      </c>
      <c r="N23" s="71">
        <v>500</v>
      </c>
      <c r="O23" s="71">
        <v>2</v>
      </c>
      <c r="P23" s="71">
        <v>5</v>
      </c>
      <c r="Q23" s="63">
        <v>4</v>
      </c>
      <c r="R23" s="63">
        <v>10</v>
      </c>
    </row>
    <row r="24" spans="1:18" ht="12.75">
      <c r="A24" s="62">
        <v>17</v>
      </c>
      <c r="B24" s="63" t="s">
        <v>21</v>
      </c>
      <c r="C24" s="71">
        <v>2</v>
      </c>
      <c r="D24" s="71">
        <v>7</v>
      </c>
      <c r="E24" s="71">
        <v>2</v>
      </c>
      <c r="F24" s="71">
        <v>7</v>
      </c>
      <c r="G24" s="71">
        <v>2</v>
      </c>
      <c r="H24" s="71">
        <v>5</v>
      </c>
      <c r="I24" s="71">
        <v>0</v>
      </c>
      <c r="J24" s="71">
        <v>0</v>
      </c>
      <c r="K24" s="232">
        <f t="shared" si="0"/>
        <v>0</v>
      </c>
      <c r="L24" s="232">
        <f t="shared" si="1"/>
        <v>0</v>
      </c>
      <c r="M24" s="71">
        <v>12</v>
      </c>
      <c r="N24" s="71">
        <v>87</v>
      </c>
      <c r="O24" s="71">
        <v>0</v>
      </c>
      <c r="P24" s="71">
        <v>0</v>
      </c>
      <c r="Q24" s="63">
        <v>0</v>
      </c>
      <c r="R24" s="63">
        <v>0</v>
      </c>
    </row>
    <row r="25" spans="1:18" ht="12.75">
      <c r="A25" s="62">
        <v>18</v>
      </c>
      <c r="B25" s="63" t="s">
        <v>19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232">
        <f t="shared" si="0"/>
        <v>0</v>
      </c>
      <c r="L25" s="232">
        <f t="shared" si="1"/>
        <v>0</v>
      </c>
      <c r="M25" s="71">
        <v>0</v>
      </c>
      <c r="N25" s="71">
        <v>0</v>
      </c>
      <c r="O25" s="71">
        <v>0</v>
      </c>
      <c r="P25" s="71">
        <v>0</v>
      </c>
      <c r="Q25" s="63">
        <v>0</v>
      </c>
      <c r="R25" s="63">
        <v>0</v>
      </c>
    </row>
    <row r="26" spans="1:18" ht="12.75">
      <c r="A26" s="62">
        <v>19</v>
      </c>
      <c r="B26" s="63" t="s">
        <v>123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232">
        <f t="shared" si="0"/>
        <v>0</v>
      </c>
      <c r="L26" s="232">
        <f t="shared" si="1"/>
        <v>0</v>
      </c>
      <c r="M26" s="71">
        <v>0</v>
      </c>
      <c r="N26" s="71">
        <v>0</v>
      </c>
      <c r="O26" s="71">
        <v>0</v>
      </c>
      <c r="P26" s="71">
        <v>0</v>
      </c>
      <c r="Q26" s="63">
        <v>0</v>
      </c>
      <c r="R26" s="63">
        <v>0</v>
      </c>
    </row>
    <row r="27" spans="1:18" s="206" customFormat="1" ht="14.25">
      <c r="A27" s="204"/>
      <c r="B27" s="154" t="s">
        <v>221</v>
      </c>
      <c r="C27" s="205">
        <f>SUM(C8:C26)</f>
        <v>154</v>
      </c>
      <c r="D27" s="205">
        <f>SUM(D8:D26)</f>
        <v>439</v>
      </c>
      <c r="E27" s="205">
        <f aca="true" t="shared" si="2" ref="E27:P27">SUM(E8:E26)</f>
        <v>135</v>
      </c>
      <c r="F27" s="205">
        <f t="shared" si="2"/>
        <v>368</v>
      </c>
      <c r="G27" s="205">
        <f t="shared" si="2"/>
        <v>131</v>
      </c>
      <c r="H27" s="205">
        <f t="shared" si="2"/>
        <v>315</v>
      </c>
      <c r="I27" s="205">
        <f t="shared" si="2"/>
        <v>10</v>
      </c>
      <c r="J27" s="205">
        <f t="shared" si="2"/>
        <v>22</v>
      </c>
      <c r="K27" s="239">
        <f t="shared" si="2"/>
        <v>9</v>
      </c>
      <c r="L27" s="239">
        <f t="shared" si="2"/>
        <v>49</v>
      </c>
      <c r="M27" s="205">
        <f t="shared" si="2"/>
        <v>1488</v>
      </c>
      <c r="N27" s="205">
        <f t="shared" si="2"/>
        <v>2955</v>
      </c>
      <c r="O27" s="205">
        <f t="shared" si="2"/>
        <v>437</v>
      </c>
      <c r="P27" s="205">
        <f t="shared" si="2"/>
        <v>495</v>
      </c>
      <c r="Q27" s="154">
        <f>SUM(Q8:Q26)</f>
        <v>153</v>
      </c>
      <c r="R27" s="154">
        <f>SUM(R8:R26)</f>
        <v>296</v>
      </c>
    </row>
    <row r="28" spans="1:18" ht="12.75">
      <c r="A28" s="62">
        <v>20</v>
      </c>
      <c r="B28" s="63" t="s">
        <v>23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232">
        <f aca="true" t="shared" si="3" ref="K28:K35">C28-E28-I28</f>
        <v>0</v>
      </c>
      <c r="L28" s="232">
        <f aca="true" t="shared" si="4" ref="L28:L35">D28-F28-J28</f>
        <v>0</v>
      </c>
      <c r="M28" s="71">
        <v>0</v>
      </c>
      <c r="N28" s="71">
        <v>0</v>
      </c>
      <c r="O28" s="71">
        <v>0</v>
      </c>
      <c r="P28" s="71">
        <v>0</v>
      </c>
      <c r="Q28" s="63">
        <v>0</v>
      </c>
      <c r="R28" s="63">
        <v>0</v>
      </c>
    </row>
    <row r="29" spans="1:18" ht="12.75">
      <c r="A29" s="62">
        <v>21</v>
      </c>
      <c r="B29" s="63" t="s">
        <v>256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232">
        <f t="shared" si="3"/>
        <v>0</v>
      </c>
      <c r="L29" s="232">
        <f t="shared" si="4"/>
        <v>0</v>
      </c>
      <c r="M29" s="71">
        <v>0</v>
      </c>
      <c r="N29" s="71">
        <v>0</v>
      </c>
      <c r="O29" s="71">
        <v>0</v>
      </c>
      <c r="P29" s="71">
        <v>0</v>
      </c>
      <c r="Q29" s="63">
        <v>0</v>
      </c>
      <c r="R29" s="63">
        <v>0</v>
      </c>
    </row>
    <row r="30" spans="1:19" ht="12.75">
      <c r="A30" s="62">
        <v>22</v>
      </c>
      <c r="B30" s="63" t="s">
        <v>166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232">
        <f t="shared" si="3"/>
        <v>0</v>
      </c>
      <c r="L30" s="232">
        <f t="shared" si="4"/>
        <v>0</v>
      </c>
      <c r="M30" s="71">
        <v>0</v>
      </c>
      <c r="N30" s="71">
        <v>0</v>
      </c>
      <c r="O30" s="71">
        <v>0</v>
      </c>
      <c r="P30" s="71">
        <v>0</v>
      </c>
      <c r="Q30" s="63">
        <v>0</v>
      </c>
      <c r="R30" s="63">
        <v>0</v>
      </c>
      <c r="S30" s="126"/>
    </row>
    <row r="31" spans="1:18" ht="12.75">
      <c r="A31" s="62">
        <v>23</v>
      </c>
      <c r="B31" s="63" t="s">
        <v>24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232">
        <f t="shared" si="3"/>
        <v>0</v>
      </c>
      <c r="L31" s="232">
        <f t="shared" si="4"/>
        <v>0</v>
      </c>
      <c r="M31" s="71">
        <v>0</v>
      </c>
      <c r="N31" s="71">
        <v>0</v>
      </c>
      <c r="O31" s="71">
        <v>0</v>
      </c>
      <c r="P31" s="71">
        <v>0</v>
      </c>
      <c r="Q31" s="63">
        <v>0</v>
      </c>
      <c r="R31" s="63">
        <v>0</v>
      </c>
    </row>
    <row r="32" spans="1:18" ht="12.75">
      <c r="A32" s="62">
        <v>24</v>
      </c>
      <c r="B32" s="63" t="s">
        <v>22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232">
        <f t="shared" si="3"/>
        <v>0</v>
      </c>
      <c r="L32" s="232">
        <f t="shared" si="4"/>
        <v>0</v>
      </c>
      <c r="M32" s="71">
        <v>0</v>
      </c>
      <c r="N32" s="71">
        <v>0</v>
      </c>
      <c r="O32" s="71">
        <v>0</v>
      </c>
      <c r="P32" s="71">
        <v>0</v>
      </c>
      <c r="Q32" s="63">
        <v>0</v>
      </c>
      <c r="R32" s="63">
        <v>0</v>
      </c>
    </row>
    <row r="33" spans="1:18" ht="12.75">
      <c r="A33" s="62">
        <v>25</v>
      </c>
      <c r="B33" s="63" t="s">
        <v>139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232">
        <f t="shared" si="3"/>
        <v>0</v>
      </c>
      <c r="L33" s="232">
        <f t="shared" si="4"/>
        <v>0</v>
      </c>
      <c r="M33" s="71">
        <v>0</v>
      </c>
      <c r="N33" s="71">
        <v>0</v>
      </c>
      <c r="O33" s="71">
        <v>0</v>
      </c>
      <c r="P33" s="71">
        <v>0</v>
      </c>
      <c r="Q33" s="63">
        <v>0</v>
      </c>
      <c r="R33" s="63">
        <v>0</v>
      </c>
    </row>
    <row r="34" spans="1:18" ht="12.75">
      <c r="A34" s="62">
        <v>26</v>
      </c>
      <c r="B34" s="63" t="s">
        <v>18</v>
      </c>
      <c r="C34" s="71">
        <v>211</v>
      </c>
      <c r="D34" s="71">
        <v>403</v>
      </c>
      <c r="E34" s="71">
        <v>186</v>
      </c>
      <c r="F34" s="71">
        <v>203</v>
      </c>
      <c r="G34" s="71">
        <v>184</v>
      </c>
      <c r="H34" s="71">
        <v>202</v>
      </c>
      <c r="I34" s="71">
        <v>12</v>
      </c>
      <c r="J34" s="71">
        <v>43</v>
      </c>
      <c r="K34" s="232">
        <f t="shared" si="3"/>
        <v>13</v>
      </c>
      <c r="L34" s="232">
        <f t="shared" si="4"/>
        <v>157</v>
      </c>
      <c r="M34" s="71">
        <v>482</v>
      </c>
      <c r="N34" s="71">
        <v>1088</v>
      </c>
      <c r="O34" s="71">
        <v>42</v>
      </c>
      <c r="P34" s="71">
        <v>66</v>
      </c>
      <c r="Q34" s="63">
        <v>20</v>
      </c>
      <c r="R34" s="63">
        <v>35</v>
      </c>
    </row>
    <row r="35" spans="1:18" ht="12.75">
      <c r="A35" s="62">
        <v>27</v>
      </c>
      <c r="B35" s="63" t="s">
        <v>102</v>
      </c>
      <c r="C35" s="71">
        <v>82</v>
      </c>
      <c r="D35" s="71">
        <v>163</v>
      </c>
      <c r="E35" s="71">
        <v>69</v>
      </c>
      <c r="F35" s="71">
        <v>136</v>
      </c>
      <c r="G35" s="71">
        <v>60</v>
      </c>
      <c r="H35" s="71">
        <v>100</v>
      </c>
      <c r="I35" s="71">
        <v>8</v>
      </c>
      <c r="J35" s="71">
        <v>11</v>
      </c>
      <c r="K35" s="232">
        <f t="shared" si="3"/>
        <v>5</v>
      </c>
      <c r="L35" s="232">
        <f t="shared" si="4"/>
        <v>16</v>
      </c>
      <c r="M35" s="71">
        <v>318</v>
      </c>
      <c r="N35" s="71">
        <v>391</v>
      </c>
      <c r="O35" s="71">
        <v>21</v>
      </c>
      <c r="P35" s="71">
        <v>20</v>
      </c>
      <c r="Q35" s="63">
        <v>11</v>
      </c>
      <c r="R35" s="63">
        <v>29</v>
      </c>
    </row>
    <row r="36" spans="1:18" s="206" customFormat="1" ht="14.25">
      <c r="A36" s="204"/>
      <c r="B36" s="154" t="s">
        <v>223</v>
      </c>
      <c r="C36" s="205">
        <f>SUM(C28:C35)</f>
        <v>293</v>
      </c>
      <c r="D36" s="205">
        <f>SUM(D28:D35)</f>
        <v>566</v>
      </c>
      <c r="E36" s="205">
        <f aca="true" t="shared" si="5" ref="E36:P36">SUM(E28:E35)</f>
        <v>255</v>
      </c>
      <c r="F36" s="205">
        <f t="shared" si="5"/>
        <v>339</v>
      </c>
      <c r="G36" s="205">
        <f t="shared" si="5"/>
        <v>244</v>
      </c>
      <c r="H36" s="205">
        <f t="shared" si="5"/>
        <v>302</v>
      </c>
      <c r="I36" s="205">
        <f t="shared" si="5"/>
        <v>20</v>
      </c>
      <c r="J36" s="205">
        <f t="shared" si="5"/>
        <v>54</v>
      </c>
      <c r="K36" s="239">
        <f t="shared" si="5"/>
        <v>18</v>
      </c>
      <c r="L36" s="239">
        <f t="shared" si="5"/>
        <v>173</v>
      </c>
      <c r="M36" s="205">
        <f t="shared" si="5"/>
        <v>800</v>
      </c>
      <c r="N36" s="205">
        <f t="shared" si="5"/>
        <v>1479</v>
      </c>
      <c r="O36" s="205">
        <f t="shared" si="5"/>
        <v>63</v>
      </c>
      <c r="P36" s="205">
        <f t="shared" si="5"/>
        <v>86</v>
      </c>
      <c r="Q36" s="154">
        <f>SUM(Q28:Q35)</f>
        <v>31</v>
      </c>
      <c r="R36" s="154">
        <f>SUM(R28:R35)</f>
        <v>64</v>
      </c>
    </row>
    <row r="37" spans="1:18" ht="12.75">
      <c r="A37" s="62">
        <v>28</v>
      </c>
      <c r="B37" s="63" t="s">
        <v>160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232">
        <f aca="true" t="shared" si="6" ref="K37:K50">C37-E37-I37</f>
        <v>0</v>
      </c>
      <c r="L37" s="232">
        <f aca="true" t="shared" si="7" ref="L37:L48">D37-F37-J37</f>
        <v>0</v>
      </c>
      <c r="M37" s="71">
        <v>0</v>
      </c>
      <c r="N37" s="71">
        <v>0</v>
      </c>
      <c r="O37" s="71">
        <v>0</v>
      </c>
      <c r="P37" s="71">
        <v>0</v>
      </c>
      <c r="Q37" s="63">
        <v>0</v>
      </c>
      <c r="R37" s="63">
        <v>0</v>
      </c>
    </row>
    <row r="38" spans="1:19" ht="12.75">
      <c r="A38" s="62">
        <v>29</v>
      </c>
      <c r="B38" s="63" t="s">
        <v>262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232">
        <f t="shared" si="6"/>
        <v>0</v>
      </c>
      <c r="L38" s="232">
        <f t="shared" si="7"/>
        <v>0</v>
      </c>
      <c r="M38" s="71">
        <v>0</v>
      </c>
      <c r="N38" s="71">
        <v>0</v>
      </c>
      <c r="O38" s="71">
        <v>0</v>
      </c>
      <c r="P38" s="71">
        <v>0</v>
      </c>
      <c r="Q38" s="63">
        <v>0</v>
      </c>
      <c r="R38" s="63">
        <v>0</v>
      </c>
      <c r="S38" s="126"/>
    </row>
    <row r="39" spans="1:18" ht="12.75">
      <c r="A39" s="66">
        <v>30</v>
      </c>
      <c r="B39" s="63" t="s">
        <v>227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232">
        <f t="shared" si="6"/>
        <v>0</v>
      </c>
      <c r="L39" s="232">
        <f t="shared" si="7"/>
        <v>0</v>
      </c>
      <c r="M39" s="71">
        <v>0</v>
      </c>
      <c r="N39" s="71">
        <v>0</v>
      </c>
      <c r="O39" s="71">
        <v>0</v>
      </c>
      <c r="P39" s="71">
        <v>0</v>
      </c>
      <c r="Q39" s="63">
        <v>0</v>
      </c>
      <c r="R39" s="63">
        <v>0</v>
      </c>
    </row>
    <row r="40" spans="1:18" ht="12.75">
      <c r="A40" s="62">
        <v>31</v>
      </c>
      <c r="B40" s="63" t="s">
        <v>214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232">
        <f t="shared" si="6"/>
        <v>0</v>
      </c>
      <c r="L40" s="232">
        <f t="shared" si="7"/>
        <v>0</v>
      </c>
      <c r="M40" s="71">
        <v>0</v>
      </c>
      <c r="N40" s="71">
        <v>0</v>
      </c>
      <c r="O40" s="71">
        <v>0</v>
      </c>
      <c r="P40" s="71">
        <v>0</v>
      </c>
      <c r="Q40" s="63">
        <v>0</v>
      </c>
      <c r="R40" s="63">
        <v>0</v>
      </c>
    </row>
    <row r="41" spans="1:18" ht="12.75">
      <c r="A41" s="66">
        <v>32</v>
      </c>
      <c r="B41" s="63" t="s">
        <v>231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232">
        <f t="shared" si="6"/>
        <v>0</v>
      </c>
      <c r="L41" s="232">
        <f t="shared" si="7"/>
        <v>0</v>
      </c>
      <c r="M41" s="71">
        <v>0</v>
      </c>
      <c r="N41" s="71">
        <v>0</v>
      </c>
      <c r="O41" s="71">
        <v>0</v>
      </c>
      <c r="P41" s="71">
        <v>0</v>
      </c>
      <c r="Q41" s="63">
        <v>0</v>
      </c>
      <c r="R41" s="63">
        <v>0</v>
      </c>
    </row>
    <row r="42" spans="1:18" ht="12.75">
      <c r="A42" s="62">
        <v>33</v>
      </c>
      <c r="B42" s="63" t="s">
        <v>215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232">
        <f t="shared" si="6"/>
        <v>0</v>
      </c>
      <c r="L42" s="232">
        <f t="shared" si="7"/>
        <v>0</v>
      </c>
      <c r="M42" s="71">
        <v>0</v>
      </c>
      <c r="N42" s="71">
        <v>0</v>
      </c>
      <c r="O42" s="71">
        <v>0</v>
      </c>
      <c r="P42" s="71">
        <v>0</v>
      </c>
      <c r="Q42" s="63">
        <v>0</v>
      </c>
      <c r="R42" s="63">
        <v>0</v>
      </c>
    </row>
    <row r="43" spans="1:18" ht="12.75">
      <c r="A43" s="66">
        <v>34</v>
      </c>
      <c r="B43" s="63" t="s">
        <v>216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232">
        <f t="shared" si="6"/>
        <v>0</v>
      </c>
      <c r="L43" s="232">
        <v>0</v>
      </c>
      <c r="M43" s="71">
        <v>0</v>
      </c>
      <c r="N43" s="71">
        <v>0</v>
      </c>
      <c r="O43" s="71">
        <v>0</v>
      </c>
      <c r="P43" s="71">
        <v>0</v>
      </c>
      <c r="Q43" s="63">
        <v>0</v>
      </c>
      <c r="R43" s="63">
        <v>0</v>
      </c>
    </row>
    <row r="44" spans="1:19" ht="12.75">
      <c r="A44" s="136">
        <v>35</v>
      </c>
      <c r="B44" s="139" t="s">
        <v>358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232">
        <f t="shared" si="6"/>
        <v>0</v>
      </c>
      <c r="L44" s="232">
        <v>0</v>
      </c>
      <c r="M44" s="71">
        <v>0</v>
      </c>
      <c r="N44" s="71">
        <v>0</v>
      </c>
      <c r="O44" s="71">
        <v>0</v>
      </c>
      <c r="P44" s="71">
        <v>0</v>
      </c>
      <c r="Q44" s="63">
        <v>0</v>
      </c>
      <c r="R44" s="63">
        <v>0</v>
      </c>
      <c r="S44" s="126"/>
    </row>
    <row r="45" spans="1:18" ht="12.75">
      <c r="A45" s="62">
        <v>36</v>
      </c>
      <c r="B45" s="63" t="s">
        <v>234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232">
        <f t="shared" si="6"/>
        <v>0</v>
      </c>
      <c r="L45" s="232">
        <f t="shared" si="7"/>
        <v>0</v>
      </c>
      <c r="M45" s="71">
        <v>0</v>
      </c>
      <c r="N45" s="71">
        <v>0</v>
      </c>
      <c r="O45" s="71">
        <v>0</v>
      </c>
      <c r="P45" s="71">
        <v>0</v>
      </c>
      <c r="Q45" s="63">
        <v>0</v>
      </c>
      <c r="R45" s="63">
        <v>0</v>
      </c>
    </row>
    <row r="46" spans="1:18" ht="12.75">
      <c r="A46" s="62">
        <v>37</v>
      </c>
      <c r="B46" s="63" t="s">
        <v>246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232">
        <f t="shared" si="6"/>
        <v>0</v>
      </c>
      <c r="L46" s="232">
        <f t="shared" si="7"/>
        <v>0</v>
      </c>
      <c r="M46" s="71">
        <v>0</v>
      </c>
      <c r="N46" s="71">
        <v>0</v>
      </c>
      <c r="O46" s="71">
        <v>0</v>
      </c>
      <c r="P46" s="71">
        <v>0</v>
      </c>
      <c r="Q46" s="63">
        <v>0</v>
      </c>
      <c r="R46" s="63">
        <v>0</v>
      </c>
    </row>
    <row r="47" spans="1:18" ht="12.75">
      <c r="A47" s="66">
        <v>38</v>
      </c>
      <c r="B47" s="63" t="s">
        <v>25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232">
        <f t="shared" si="6"/>
        <v>0</v>
      </c>
      <c r="L47" s="232">
        <f t="shared" si="7"/>
        <v>0</v>
      </c>
      <c r="M47" s="71">
        <v>0</v>
      </c>
      <c r="N47" s="71">
        <v>0</v>
      </c>
      <c r="O47" s="71">
        <v>0</v>
      </c>
      <c r="P47" s="71">
        <v>0</v>
      </c>
      <c r="Q47" s="63">
        <v>0</v>
      </c>
      <c r="R47" s="63">
        <v>0</v>
      </c>
    </row>
    <row r="48" spans="1:18" ht="12.75">
      <c r="A48" s="62">
        <v>39</v>
      </c>
      <c r="B48" s="63" t="s">
        <v>220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232">
        <f t="shared" si="6"/>
        <v>0</v>
      </c>
      <c r="L48" s="232">
        <f t="shared" si="7"/>
        <v>0</v>
      </c>
      <c r="M48" s="71">
        <v>0</v>
      </c>
      <c r="N48" s="71">
        <v>0</v>
      </c>
      <c r="O48" s="71">
        <v>0</v>
      </c>
      <c r="P48" s="71">
        <v>0</v>
      </c>
      <c r="Q48" s="63">
        <v>0</v>
      </c>
      <c r="R48" s="63">
        <v>0</v>
      </c>
    </row>
    <row r="49" spans="1:18" ht="12.75">
      <c r="A49" s="62">
        <v>40</v>
      </c>
      <c r="B49" s="63" t="s">
        <v>359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232">
        <f>C49-E49-I49</f>
        <v>0</v>
      </c>
      <c r="L49" s="232">
        <f>D49-F49-J49</f>
        <v>0</v>
      </c>
      <c r="M49" s="71">
        <v>0</v>
      </c>
      <c r="N49" s="71">
        <v>0</v>
      </c>
      <c r="O49" s="71">
        <v>0</v>
      </c>
      <c r="P49" s="71">
        <v>0</v>
      </c>
      <c r="Q49" s="63">
        <v>0</v>
      </c>
      <c r="R49" s="63">
        <v>0</v>
      </c>
    </row>
    <row r="50" spans="1:18" ht="12.75">
      <c r="A50" s="66">
        <v>41</v>
      </c>
      <c r="B50" s="63" t="s">
        <v>447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232">
        <f t="shared" si="6"/>
        <v>0</v>
      </c>
      <c r="L50" s="232">
        <v>0</v>
      </c>
      <c r="M50" s="71">
        <v>0</v>
      </c>
      <c r="N50" s="71">
        <v>0</v>
      </c>
      <c r="O50" s="71">
        <v>0</v>
      </c>
      <c r="P50" s="71">
        <v>0</v>
      </c>
      <c r="Q50" s="63">
        <v>0</v>
      </c>
      <c r="R50" s="63">
        <v>0</v>
      </c>
    </row>
    <row r="51" spans="1:18" s="206" customFormat="1" ht="14.25">
      <c r="A51" s="204"/>
      <c r="B51" s="154" t="s">
        <v>222</v>
      </c>
      <c r="C51" s="205">
        <f aca="true" t="shared" si="8" ref="C51:R51">SUM(C37:C50)</f>
        <v>0</v>
      </c>
      <c r="D51" s="205">
        <f t="shared" si="8"/>
        <v>0</v>
      </c>
      <c r="E51" s="205">
        <f t="shared" si="8"/>
        <v>0</v>
      </c>
      <c r="F51" s="205">
        <f t="shared" si="8"/>
        <v>0</v>
      </c>
      <c r="G51" s="205">
        <f t="shared" si="8"/>
        <v>0</v>
      </c>
      <c r="H51" s="205">
        <f t="shared" si="8"/>
        <v>0</v>
      </c>
      <c r="I51" s="205">
        <f t="shared" si="8"/>
        <v>0</v>
      </c>
      <c r="J51" s="205">
        <f t="shared" si="8"/>
        <v>0</v>
      </c>
      <c r="K51" s="239">
        <f t="shared" si="8"/>
        <v>0</v>
      </c>
      <c r="L51" s="239">
        <f t="shared" si="8"/>
        <v>0</v>
      </c>
      <c r="M51" s="205">
        <f t="shared" si="8"/>
        <v>0</v>
      </c>
      <c r="N51" s="205">
        <f t="shared" si="8"/>
        <v>0</v>
      </c>
      <c r="O51" s="205">
        <f t="shared" si="8"/>
        <v>0</v>
      </c>
      <c r="P51" s="205">
        <f t="shared" si="8"/>
        <v>0</v>
      </c>
      <c r="Q51" s="154">
        <f t="shared" si="8"/>
        <v>0</v>
      </c>
      <c r="R51" s="154">
        <f t="shared" si="8"/>
        <v>0</v>
      </c>
    </row>
    <row r="52" spans="1:18" s="206" customFormat="1" ht="15.75" customHeight="1">
      <c r="A52" s="204"/>
      <c r="B52" s="110" t="s">
        <v>121</v>
      </c>
      <c r="C52" s="205">
        <f aca="true" t="shared" si="9" ref="C52:R52">C27+C36+C51</f>
        <v>447</v>
      </c>
      <c r="D52" s="205">
        <f t="shared" si="9"/>
        <v>1005</v>
      </c>
      <c r="E52" s="205">
        <f t="shared" si="9"/>
        <v>390</v>
      </c>
      <c r="F52" s="205">
        <f t="shared" si="9"/>
        <v>707</v>
      </c>
      <c r="G52" s="205">
        <f t="shared" si="9"/>
        <v>375</v>
      </c>
      <c r="H52" s="205">
        <f t="shared" si="9"/>
        <v>617</v>
      </c>
      <c r="I52" s="205">
        <f t="shared" si="9"/>
        <v>30</v>
      </c>
      <c r="J52" s="205">
        <f t="shared" si="9"/>
        <v>76</v>
      </c>
      <c r="K52" s="239">
        <f t="shared" si="9"/>
        <v>27</v>
      </c>
      <c r="L52" s="239">
        <f t="shared" si="9"/>
        <v>222</v>
      </c>
      <c r="M52" s="205">
        <f t="shared" si="9"/>
        <v>2288</v>
      </c>
      <c r="N52" s="205">
        <f t="shared" si="9"/>
        <v>4434</v>
      </c>
      <c r="O52" s="205">
        <f t="shared" si="9"/>
        <v>500</v>
      </c>
      <c r="P52" s="205">
        <f t="shared" si="9"/>
        <v>581</v>
      </c>
      <c r="Q52" s="154">
        <f t="shared" si="9"/>
        <v>184</v>
      </c>
      <c r="R52" s="154">
        <f t="shared" si="9"/>
        <v>360</v>
      </c>
    </row>
    <row r="53" spans="1:18" ht="12.75">
      <c r="A53" s="36"/>
      <c r="B53" s="36"/>
      <c r="C53" s="85"/>
      <c r="D53" s="85"/>
      <c r="E53" s="85"/>
      <c r="F53" s="85"/>
      <c r="G53" s="85"/>
      <c r="H53" s="85"/>
      <c r="I53" s="85"/>
      <c r="J53" s="85"/>
      <c r="K53" s="233"/>
      <c r="L53" s="233">
        <v>0</v>
      </c>
      <c r="M53" s="85"/>
      <c r="N53" s="85"/>
      <c r="O53" s="85"/>
      <c r="P53" s="85"/>
      <c r="Q53" s="101"/>
      <c r="R53" s="101"/>
    </row>
    <row r="54" spans="1:18" ht="12.75">
      <c r="A54" s="36"/>
      <c r="B54" s="36"/>
      <c r="C54" s="85"/>
      <c r="D54" s="85"/>
      <c r="E54" s="85"/>
      <c r="F54" s="85"/>
      <c r="G54" s="85"/>
      <c r="H54" s="85"/>
      <c r="I54" s="85"/>
      <c r="J54" s="85"/>
      <c r="K54" s="233"/>
      <c r="L54" s="233">
        <v>0</v>
      </c>
      <c r="M54" s="85"/>
      <c r="N54" s="85"/>
      <c r="O54" s="85"/>
      <c r="P54" s="85"/>
      <c r="Q54" s="101"/>
      <c r="R54" s="101"/>
    </row>
    <row r="55" spans="1:18" ht="15.75" customHeight="1">
      <c r="A55" s="36"/>
      <c r="B55" s="36"/>
      <c r="C55" s="85"/>
      <c r="D55" s="85"/>
      <c r="E55" s="85"/>
      <c r="F55" s="85"/>
      <c r="G55" s="85"/>
      <c r="H55" s="85"/>
      <c r="I55" s="85"/>
      <c r="J55" s="85"/>
      <c r="K55" s="233"/>
      <c r="L55" s="233"/>
      <c r="M55" s="85"/>
      <c r="N55" s="85"/>
      <c r="O55" s="85"/>
      <c r="P55" s="85"/>
      <c r="Q55" s="101"/>
      <c r="R55" s="101"/>
    </row>
    <row r="56" spans="1:18" ht="19.5" customHeight="1">
      <c r="A56" s="405"/>
      <c r="B56" s="405"/>
      <c r="C56" s="760" t="s">
        <v>450</v>
      </c>
      <c r="D56" s="760"/>
      <c r="E56" s="760"/>
      <c r="F56" s="760"/>
      <c r="G56" s="760"/>
      <c r="H56" s="760"/>
      <c r="I56" s="760"/>
      <c r="J56" s="760"/>
      <c r="K56" s="760"/>
      <c r="L56" s="760"/>
      <c r="M56" s="705" t="s">
        <v>3</v>
      </c>
      <c r="N56" s="706"/>
      <c r="O56" s="388"/>
      <c r="P56" s="389"/>
      <c r="Q56" s="388"/>
      <c r="R56" s="389"/>
    </row>
    <row r="57" spans="1:18" ht="12.75">
      <c r="A57" s="406"/>
      <c r="B57" s="406"/>
      <c r="C57" s="669" t="s">
        <v>238</v>
      </c>
      <c r="D57" s="671"/>
      <c r="E57" s="669" t="s">
        <v>237</v>
      </c>
      <c r="F57" s="671"/>
      <c r="G57" s="669" t="s">
        <v>85</v>
      </c>
      <c r="H57" s="671"/>
      <c r="I57" s="669" t="s">
        <v>242</v>
      </c>
      <c r="J57" s="671"/>
      <c r="K57" s="715" t="s">
        <v>241</v>
      </c>
      <c r="L57" s="787"/>
      <c r="M57" s="710" t="s">
        <v>84</v>
      </c>
      <c r="N57" s="687"/>
      <c r="O57" s="710" t="s">
        <v>137</v>
      </c>
      <c r="P57" s="687"/>
      <c r="Q57" s="710" t="s">
        <v>141</v>
      </c>
      <c r="R57" s="687"/>
    </row>
    <row r="58" spans="1:18" ht="12.75">
      <c r="A58" s="406" t="s">
        <v>4</v>
      </c>
      <c r="B58" s="406" t="s">
        <v>5</v>
      </c>
      <c r="C58" s="353" t="s">
        <v>54</v>
      </c>
      <c r="D58" s="353" t="s">
        <v>88</v>
      </c>
      <c r="E58" s="353" t="s">
        <v>54</v>
      </c>
      <c r="F58" s="353" t="s">
        <v>88</v>
      </c>
      <c r="G58" s="353" t="s">
        <v>54</v>
      </c>
      <c r="H58" s="353" t="s">
        <v>88</v>
      </c>
      <c r="I58" s="353" t="s">
        <v>54</v>
      </c>
      <c r="J58" s="357" t="s">
        <v>88</v>
      </c>
      <c r="K58" s="327" t="s">
        <v>54</v>
      </c>
      <c r="L58" s="327" t="s">
        <v>88</v>
      </c>
      <c r="M58" s="744" t="s">
        <v>240</v>
      </c>
      <c r="N58" s="745"/>
      <c r="O58" s="744" t="s">
        <v>239</v>
      </c>
      <c r="P58" s="745"/>
      <c r="Q58" s="744" t="s">
        <v>142</v>
      </c>
      <c r="R58" s="745"/>
    </row>
    <row r="59" spans="1:18" ht="12.75">
      <c r="A59" s="407"/>
      <c r="B59" s="407"/>
      <c r="C59" s="350"/>
      <c r="D59" s="350"/>
      <c r="E59" s="350"/>
      <c r="F59" s="350"/>
      <c r="G59" s="350"/>
      <c r="H59" s="350"/>
      <c r="I59" s="350"/>
      <c r="J59" s="434"/>
      <c r="K59" s="328"/>
      <c r="L59" s="328"/>
      <c r="M59" s="433" t="s">
        <v>54</v>
      </c>
      <c r="N59" s="433" t="s">
        <v>88</v>
      </c>
      <c r="O59" s="433" t="s">
        <v>54</v>
      </c>
      <c r="P59" s="433" t="s">
        <v>88</v>
      </c>
      <c r="Q59" s="433" t="s">
        <v>54</v>
      </c>
      <c r="R59" s="433" t="s">
        <v>61</v>
      </c>
    </row>
    <row r="60" spans="1:18" ht="15" customHeight="1">
      <c r="A60" s="141">
        <v>42</v>
      </c>
      <c r="B60" s="142" t="s">
        <v>263</v>
      </c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232">
        <f aca="true" t="shared" si="10" ref="K60:K69">C60-E60-I60</f>
        <v>0</v>
      </c>
      <c r="L60" s="232">
        <f aca="true" t="shared" si="11" ref="L60:L69">D60-F60-J60</f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</row>
    <row r="61" spans="1:18" ht="15" customHeight="1">
      <c r="A61" s="141">
        <v>43</v>
      </c>
      <c r="B61" s="142" t="s">
        <v>77</v>
      </c>
      <c r="C61" s="142">
        <v>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232">
        <f t="shared" si="10"/>
        <v>0</v>
      </c>
      <c r="L61" s="232">
        <f t="shared" si="11"/>
        <v>0</v>
      </c>
      <c r="M61" s="142">
        <v>332</v>
      </c>
      <c r="N61" s="142">
        <v>1184</v>
      </c>
      <c r="O61" s="142">
        <v>17</v>
      </c>
      <c r="P61" s="142">
        <v>39</v>
      </c>
      <c r="Q61" s="142">
        <v>63</v>
      </c>
      <c r="R61" s="142">
        <v>187</v>
      </c>
    </row>
    <row r="62" spans="1:19" ht="15" customHeight="1">
      <c r="A62" s="141">
        <v>44</v>
      </c>
      <c r="B62" s="142" t="s">
        <v>264</v>
      </c>
      <c r="C62" s="142">
        <v>0</v>
      </c>
      <c r="D62" s="142">
        <v>0</v>
      </c>
      <c r="E62" s="142"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v>0</v>
      </c>
      <c r="K62" s="232">
        <f t="shared" si="10"/>
        <v>0</v>
      </c>
      <c r="L62" s="232">
        <f t="shared" si="11"/>
        <v>0</v>
      </c>
      <c r="M62" s="142">
        <v>18</v>
      </c>
      <c r="N62" s="142">
        <v>28</v>
      </c>
      <c r="O62" s="142">
        <v>0</v>
      </c>
      <c r="P62" s="142">
        <v>0</v>
      </c>
      <c r="Q62" s="142">
        <v>0</v>
      </c>
      <c r="R62" s="142">
        <v>0</v>
      </c>
      <c r="S62" s="126"/>
    </row>
    <row r="63" spans="1:18" ht="15" customHeight="1">
      <c r="A63" s="141">
        <v>45</v>
      </c>
      <c r="B63" s="142" t="s">
        <v>29</v>
      </c>
      <c r="C63" s="142">
        <v>0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232">
        <f t="shared" si="10"/>
        <v>0</v>
      </c>
      <c r="L63" s="232">
        <f t="shared" si="11"/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</row>
    <row r="64" spans="1:18" ht="15" customHeight="1">
      <c r="A64" s="141">
        <v>46</v>
      </c>
      <c r="B64" s="142" t="s">
        <v>230</v>
      </c>
      <c r="C64" s="142">
        <v>30</v>
      </c>
      <c r="D64" s="142">
        <v>139</v>
      </c>
      <c r="E64" s="142">
        <v>22</v>
      </c>
      <c r="F64" s="142">
        <v>108</v>
      </c>
      <c r="G64" s="142">
        <v>16</v>
      </c>
      <c r="H64" s="142">
        <v>44</v>
      </c>
      <c r="I64" s="142">
        <v>8</v>
      </c>
      <c r="J64" s="142">
        <v>30</v>
      </c>
      <c r="K64" s="232">
        <f t="shared" si="10"/>
        <v>0</v>
      </c>
      <c r="L64" s="232">
        <f t="shared" si="11"/>
        <v>1</v>
      </c>
      <c r="M64" s="142">
        <v>172</v>
      </c>
      <c r="N64" s="142">
        <v>261</v>
      </c>
      <c r="O64" s="142">
        <v>11</v>
      </c>
      <c r="P64" s="142">
        <v>6</v>
      </c>
      <c r="Q64" s="142">
        <v>32</v>
      </c>
      <c r="R64" s="142">
        <v>17</v>
      </c>
    </row>
    <row r="65" spans="1:18" ht="15" customHeight="1">
      <c r="A65" s="141">
        <v>47</v>
      </c>
      <c r="B65" s="142" t="s">
        <v>30</v>
      </c>
      <c r="C65" s="142">
        <v>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232">
        <f>C65-E65-I65</f>
        <v>0</v>
      </c>
      <c r="L65" s="232">
        <f>D65-F65-J65</f>
        <v>0</v>
      </c>
      <c r="M65" s="142">
        <v>61</v>
      </c>
      <c r="N65" s="142">
        <v>73</v>
      </c>
      <c r="O65" s="142">
        <v>0</v>
      </c>
      <c r="P65" s="142">
        <v>0</v>
      </c>
      <c r="Q65" s="142">
        <v>0</v>
      </c>
      <c r="R65" s="142">
        <v>0</v>
      </c>
    </row>
    <row r="66" spans="1:18" ht="15" customHeight="1">
      <c r="A66" s="141">
        <v>48</v>
      </c>
      <c r="B66" s="142" t="s">
        <v>28</v>
      </c>
      <c r="C66" s="142">
        <v>0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v>0</v>
      </c>
      <c r="K66" s="232">
        <f t="shared" si="10"/>
        <v>0</v>
      </c>
      <c r="L66" s="232">
        <f t="shared" si="11"/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</row>
    <row r="67" spans="1:18" ht="15" customHeight="1">
      <c r="A67" s="141">
        <v>49</v>
      </c>
      <c r="B67" s="142" t="s">
        <v>265</v>
      </c>
      <c r="C67" s="142">
        <v>18</v>
      </c>
      <c r="D67" s="142">
        <v>65</v>
      </c>
      <c r="E67" s="142">
        <v>15</v>
      </c>
      <c r="F67" s="142">
        <v>65</v>
      </c>
      <c r="G67" s="142">
        <v>18</v>
      </c>
      <c r="H67" s="142">
        <v>65</v>
      </c>
      <c r="I67" s="142">
        <v>0</v>
      </c>
      <c r="J67" s="142">
        <v>0</v>
      </c>
      <c r="K67" s="232">
        <f t="shared" si="10"/>
        <v>3</v>
      </c>
      <c r="L67" s="232">
        <f t="shared" si="11"/>
        <v>0</v>
      </c>
      <c r="M67" s="142">
        <v>199</v>
      </c>
      <c r="N67" s="142">
        <v>544</v>
      </c>
      <c r="O67" s="142">
        <v>9</v>
      </c>
      <c r="P67" s="142">
        <v>18</v>
      </c>
      <c r="Q67" s="142">
        <v>15</v>
      </c>
      <c r="R67" s="142">
        <v>36</v>
      </c>
    </row>
    <row r="68" spans="1:18" ht="15" customHeight="1">
      <c r="A68" s="141">
        <v>50</v>
      </c>
      <c r="B68" s="142" t="s">
        <v>26</v>
      </c>
      <c r="C68" s="142">
        <v>0</v>
      </c>
      <c r="D68" s="142">
        <v>0</v>
      </c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v>0</v>
      </c>
      <c r="K68" s="232">
        <f t="shared" si="10"/>
        <v>0</v>
      </c>
      <c r="L68" s="232">
        <f t="shared" si="11"/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</row>
    <row r="69" spans="1:18" ht="15" customHeight="1">
      <c r="A69" s="141">
        <v>51</v>
      </c>
      <c r="B69" s="142" t="s">
        <v>27</v>
      </c>
      <c r="C69" s="142">
        <v>9</v>
      </c>
      <c r="D69" s="142">
        <v>70</v>
      </c>
      <c r="E69" s="142">
        <v>8</v>
      </c>
      <c r="F69" s="142">
        <v>65</v>
      </c>
      <c r="G69" s="142">
        <v>4</v>
      </c>
      <c r="H69" s="142">
        <v>12</v>
      </c>
      <c r="I69" s="142">
        <v>0</v>
      </c>
      <c r="J69" s="142">
        <v>0</v>
      </c>
      <c r="K69" s="232">
        <f t="shared" si="10"/>
        <v>1</v>
      </c>
      <c r="L69" s="232">
        <f t="shared" si="11"/>
        <v>5</v>
      </c>
      <c r="M69" s="142">
        <v>16</v>
      </c>
      <c r="N69" s="142">
        <v>37</v>
      </c>
      <c r="O69" s="142">
        <v>0</v>
      </c>
      <c r="P69" s="142">
        <v>0</v>
      </c>
      <c r="Q69" s="142">
        <v>5</v>
      </c>
      <c r="R69" s="142">
        <v>19</v>
      </c>
    </row>
    <row r="70" spans="1:18" s="206" customFormat="1" ht="15" customHeight="1">
      <c r="A70" s="141"/>
      <c r="B70" s="403" t="s">
        <v>121</v>
      </c>
      <c r="C70" s="401">
        <f aca="true" t="shared" si="12" ref="C70:R70">SUM(C60:C69)</f>
        <v>57</v>
      </c>
      <c r="D70" s="401">
        <f t="shared" si="12"/>
        <v>274</v>
      </c>
      <c r="E70" s="401">
        <f t="shared" si="12"/>
        <v>45</v>
      </c>
      <c r="F70" s="401">
        <f t="shared" si="12"/>
        <v>238</v>
      </c>
      <c r="G70" s="401">
        <f t="shared" si="12"/>
        <v>38</v>
      </c>
      <c r="H70" s="401">
        <f t="shared" si="12"/>
        <v>121</v>
      </c>
      <c r="I70" s="401">
        <f t="shared" si="12"/>
        <v>8</v>
      </c>
      <c r="J70" s="401">
        <f t="shared" si="12"/>
        <v>30</v>
      </c>
      <c r="K70" s="239">
        <f t="shared" si="12"/>
        <v>4</v>
      </c>
      <c r="L70" s="239">
        <f t="shared" si="12"/>
        <v>6</v>
      </c>
      <c r="M70" s="401">
        <f t="shared" si="12"/>
        <v>798</v>
      </c>
      <c r="N70" s="401">
        <f t="shared" si="12"/>
        <v>2127</v>
      </c>
      <c r="O70" s="401">
        <f t="shared" si="12"/>
        <v>37</v>
      </c>
      <c r="P70" s="401">
        <f t="shared" si="12"/>
        <v>63</v>
      </c>
      <c r="Q70" s="401">
        <f t="shared" si="12"/>
        <v>115</v>
      </c>
      <c r="R70" s="401">
        <f t="shared" si="12"/>
        <v>259</v>
      </c>
    </row>
    <row r="71" spans="1:18" ht="15" customHeight="1">
      <c r="A71" s="141"/>
      <c r="B71" s="143" t="s">
        <v>33</v>
      </c>
      <c r="C71" s="142"/>
      <c r="D71" s="142"/>
      <c r="E71" s="142"/>
      <c r="F71" s="142"/>
      <c r="G71" s="142"/>
      <c r="H71" s="142"/>
      <c r="I71" s="142"/>
      <c r="J71" s="142"/>
      <c r="K71" s="232"/>
      <c r="L71" s="232"/>
      <c r="M71" s="142"/>
      <c r="N71" s="142"/>
      <c r="O71" s="142"/>
      <c r="P71" s="142"/>
      <c r="Q71" s="142"/>
      <c r="R71" s="142"/>
    </row>
    <row r="72" spans="1:18" ht="15" customHeight="1">
      <c r="A72" s="141">
        <v>52</v>
      </c>
      <c r="B72" s="142" t="s">
        <v>31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232">
        <f>C72-E72-I72</f>
        <v>0</v>
      </c>
      <c r="L72" s="232">
        <f>D72-F72-J72</f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</row>
    <row r="73" spans="1:18" ht="15" customHeight="1">
      <c r="A73" s="141">
        <v>53</v>
      </c>
      <c r="B73" s="142" t="s">
        <v>129</v>
      </c>
      <c r="C73" s="142">
        <v>0</v>
      </c>
      <c r="D73" s="142">
        <v>0</v>
      </c>
      <c r="E73" s="142">
        <v>0</v>
      </c>
      <c r="F73" s="142">
        <v>0</v>
      </c>
      <c r="G73" s="142">
        <v>0</v>
      </c>
      <c r="H73" s="142">
        <v>0</v>
      </c>
      <c r="I73" s="142">
        <v>0</v>
      </c>
      <c r="J73" s="142">
        <v>0</v>
      </c>
      <c r="K73" s="232">
        <f>C73-E73-I73</f>
        <v>0</v>
      </c>
      <c r="L73" s="232">
        <f>D73-F73-J73</f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</row>
    <row r="74" spans="1:18" s="206" customFormat="1" ht="15" customHeight="1">
      <c r="A74" s="400"/>
      <c r="B74" s="403" t="s">
        <v>121</v>
      </c>
      <c r="C74" s="401">
        <f aca="true" t="shared" si="13" ref="C74:R74">SUM(C72:C73)</f>
        <v>0</v>
      </c>
      <c r="D74" s="401">
        <f t="shared" si="13"/>
        <v>0</v>
      </c>
      <c r="E74" s="401">
        <f t="shared" si="13"/>
        <v>0</v>
      </c>
      <c r="F74" s="401">
        <f t="shared" si="13"/>
        <v>0</v>
      </c>
      <c r="G74" s="401">
        <f t="shared" si="13"/>
        <v>0</v>
      </c>
      <c r="H74" s="401">
        <f t="shared" si="13"/>
        <v>0</v>
      </c>
      <c r="I74" s="401">
        <f t="shared" si="13"/>
        <v>0</v>
      </c>
      <c r="J74" s="401">
        <f t="shared" si="13"/>
        <v>0</v>
      </c>
      <c r="K74" s="239">
        <f t="shared" si="13"/>
        <v>0</v>
      </c>
      <c r="L74" s="239">
        <f t="shared" si="13"/>
        <v>0</v>
      </c>
      <c r="M74" s="401">
        <f t="shared" si="13"/>
        <v>0</v>
      </c>
      <c r="N74" s="401">
        <f t="shared" si="13"/>
        <v>0</v>
      </c>
      <c r="O74" s="401">
        <f t="shared" si="13"/>
        <v>0</v>
      </c>
      <c r="P74" s="401">
        <f t="shared" si="13"/>
        <v>0</v>
      </c>
      <c r="Q74" s="401">
        <f t="shared" si="13"/>
        <v>0</v>
      </c>
      <c r="R74" s="401">
        <f t="shared" si="13"/>
        <v>0</v>
      </c>
    </row>
    <row r="75" spans="1:18" s="206" customFormat="1" ht="15" customHeight="1">
      <c r="A75" s="400"/>
      <c r="B75" s="403" t="s">
        <v>32</v>
      </c>
      <c r="C75" s="401">
        <f aca="true" t="shared" si="14" ref="C75:R75">C52+C70+C74</f>
        <v>504</v>
      </c>
      <c r="D75" s="401">
        <f t="shared" si="14"/>
        <v>1279</v>
      </c>
      <c r="E75" s="401">
        <f t="shared" si="14"/>
        <v>435</v>
      </c>
      <c r="F75" s="401">
        <f t="shared" si="14"/>
        <v>945</v>
      </c>
      <c r="G75" s="401">
        <f t="shared" si="14"/>
        <v>413</v>
      </c>
      <c r="H75" s="401">
        <f t="shared" si="14"/>
        <v>738</v>
      </c>
      <c r="I75" s="401">
        <f t="shared" si="14"/>
        <v>38</v>
      </c>
      <c r="J75" s="401">
        <f t="shared" si="14"/>
        <v>106</v>
      </c>
      <c r="K75" s="239">
        <f t="shared" si="14"/>
        <v>31</v>
      </c>
      <c r="L75" s="239">
        <f t="shared" si="14"/>
        <v>228</v>
      </c>
      <c r="M75" s="401">
        <f t="shared" si="14"/>
        <v>3086</v>
      </c>
      <c r="N75" s="401">
        <f t="shared" si="14"/>
        <v>6561</v>
      </c>
      <c r="O75" s="401">
        <f t="shared" si="14"/>
        <v>537</v>
      </c>
      <c r="P75" s="401">
        <f t="shared" si="14"/>
        <v>644</v>
      </c>
      <c r="Q75" s="401">
        <f t="shared" si="14"/>
        <v>299</v>
      </c>
      <c r="R75" s="401">
        <f t="shared" si="14"/>
        <v>619</v>
      </c>
    </row>
    <row r="78" ht="12.75">
      <c r="C78" s="25">
        <v>19</v>
      </c>
    </row>
  </sheetData>
  <mergeCells count="26">
    <mergeCell ref="K57:L57"/>
    <mergeCell ref="M57:N57"/>
    <mergeCell ref="Q57:R57"/>
    <mergeCell ref="M58:N58"/>
    <mergeCell ref="Q58:R58"/>
    <mergeCell ref="O57:P57"/>
    <mergeCell ref="O58:P58"/>
    <mergeCell ref="C57:D57"/>
    <mergeCell ref="E57:F57"/>
    <mergeCell ref="G57:H57"/>
    <mergeCell ref="I57:J57"/>
    <mergeCell ref="C4:L4"/>
    <mergeCell ref="C5:D5"/>
    <mergeCell ref="M5:N5"/>
    <mergeCell ref="M4:N4"/>
    <mergeCell ref="E5:F5"/>
    <mergeCell ref="Q5:R5"/>
    <mergeCell ref="Q6:R6"/>
    <mergeCell ref="K5:L5"/>
    <mergeCell ref="I5:J5"/>
    <mergeCell ref="M56:N56"/>
    <mergeCell ref="O5:P5"/>
    <mergeCell ref="O6:P6"/>
    <mergeCell ref="G5:H5"/>
    <mergeCell ref="M6:N6"/>
    <mergeCell ref="C56:L56"/>
  </mergeCells>
  <printOptions gridLines="1" horizontalCentered="1"/>
  <pageMargins left="0.75" right="0.5" top="0.75" bottom="0.75" header="0.5" footer="0.5"/>
  <pageSetup blackAndWhite="1" horizontalDpi="300" verticalDpi="300" orientation="landscape" paperSize="9" scale="70" r:id="rId2"/>
  <rowBreaks count="1" manualBreakCount="1">
    <brk id="52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K1">
      <selection activeCell="I57" sqref="I57:K59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9.7109375" style="6" customWidth="1"/>
    <col min="4" max="4" width="10.00390625" style="6" customWidth="1"/>
    <col min="5" max="5" width="10.28125" style="6" customWidth="1"/>
    <col min="6" max="6" width="11.421875" style="6" customWidth="1"/>
    <col min="7" max="8" width="10.28125" style="6" customWidth="1"/>
    <col min="9" max="9" width="9.57421875" style="6" customWidth="1"/>
    <col min="10" max="10" width="11.28125" style="6" bestFit="1" customWidth="1"/>
    <col min="11" max="11" width="12.7109375" style="6" bestFit="1" customWidth="1"/>
    <col min="12" max="12" width="9.8515625" style="6" customWidth="1"/>
    <col min="13" max="14" width="11.28125" style="6" bestFit="1" customWidth="1"/>
  </cols>
  <sheetData>
    <row r="1" spans="1:8" ht="15">
      <c r="A1" s="2" t="s">
        <v>187</v>
      </c>
      <c r="B1" s="2"/>
      <c r="C1" s="3"/>
      <c r="D1" s="3"/>
      <c r="E1" s="3"/>
      <c r="F1" s="3"/>
      <c r="G1" s="3"/>
      <c r="H1" s="3"/>
    </row>
    <row r="2" spans="4:13" ht="15">
      <c r="D2" s="3"/>
      <c r="E2" s="3"/>
      <c r="F2" s="3"/>
      <c r="G2" s="3"/>
      <c r="K2" s="4"/>
      <c r="L2" s="4"/>
      <c r="M2" s="4"/>
    </row>
    <row r="3" spans="4:13" ht="15">
      <c r="D3" s="3"/>
      <c r="E3" s="3"/>
      <c r="F3" s="3"/>
      <c r="G3" s="3"/>
      <c r="K3" s="4"/>
      <c r="L3" s="4"/>
      <c r="M3" s="4"/>
    </row>
    <row r="4" spans="1:14" ht="12.75">
      <c r="A4" s="790" t="s">
        <v>134</v>
      </c>
      <c r="B4" s="792" t="s">
        <v>5</v>
      </c>
      <c r="C4" s="794" t="s">
        <v>173</v>
      </c>
      <c r="D4" s="795"/>
      <c r="E4" s="796"/>
      <c r="F4" s="803" t="s">
        <v>174</v>
      </c>
      <c r="G4" s="804"/>
      <c r="H4" s="805"/>
      <c r="I4" s="794" t="s">
        <v>132</v>
      </c>
      <c r="J4" s="795"/>
      <c r="K4" s="796"/>
      <c r="L4" s="794" t="s">
        <v>133</v>
      </c>
      <c r="M4" s="795"/>
      <c r="N4" s="796"/>
    </row>
    <row r="5" spans="1:14" ht="12.75">
      <c r="A5" s="791"/>
      <c r="B5" s="793"/>
      <c r="C5" s="797"/>
      <c r="D5" s="798"/>
      <c r="E5" s="799"/>
      <c r="F5" s="806"/>
      <c r="G5" s="807"/>
      <c r="H5" s="808"/>
      <c r="I5" s="797"/>
      <c r="J5" s="798"/>
      <c r="K5" s="799"/>
      <c r="L5" s="797"/>
      <c r="M5" s="798"/>
      <c r="N5" s="799"/>
    </row>
    <row r="6" spans="1:14" ht="12.75">
      <c r="A6" s="791"/>
      <c r="B6" s="793"/>
      <c r="C6" s="800"/>
      <c r="D6" s="801"/>
      <c r="E6" s="802"/>
      <c r="F6" s="809"/>
      <c r="G6" s="810"/>
      <c r="H6" s="811"/>
      <c r="I6" s="800"/>
      <c r="J6" s="801"/>
      <c r="K6" s="802"/>
      <c r="L6" s="800"/>
      <c r="M6" s="801"/>
      <c r="N6" s="802"/>
    </row>
    <row r="7" spans="1:14" ht="12.75">
      <c r="A7" s="59"/>
      <c r="B7" s="59"/>
      <c r="C7" s="114" t="s">
        <v>54</v>
      </c>
      <c r="D7" s="114" t="s">
        <v>104</v>
      </c>
      <c r="E7" s="114" t="s">
        <v>135</v>
      </c>
      <c r="F7" s="114" t="s">
        <v>54</v>
      </c>
      <c r="G7" s="114" t="s">
        <v>104</v>
      </c>
      <c r="H7" s="114" t="s">
        <v>135</v>
      </c>
      <c r="I7" s="114" t="s">
        <v>54</v>
      </c>
      <c r="J7" s="114" t="s">
        <v>104</v>
      </c>
      <c r="K7" s="114" t="s">
        <v>135</v>
      </c>
      <c r="L7" s="114" t="s">
        <v>54</v>
      </c>
      <c r="M7" s="114" t="s">
        <v>104</v>
      </c>
      <c r="N7" s="114" t="s">
        <v>135</v>
      </c>
    </row>
    <row r="8" spans="1:14" s="143" customFormat="1" ht="12.75">
      <c r="A8" s="141">
        <v>1</v>
      </c>
      <c r="B8" s="142" t="s">
        <v>7</v>
      </c>
      <c r="C8" s="142">
        <v>2043</v>
      </c>
      <c r="D8" s="142">
        <v>1264</v>
      </c>
      <c r="E8" s="142">
        <v>1216</v>
      </c>
      <c r="F8" s="142">
        <v>46</v>
      </c>
      <c r="G8" s="142">
        <v>219</v>
      </c>
      <c r="H8" s="142">
        <v>176</v>
      </c>
      <c r="I8" s="142">
        <v>2455</v>
      </c>
      <c r="J8" s="142">
        <v>1699</v>
      </c>
      <c r="K8" s="142">
        <v>2019</v>
      </c>
      <c r="L8" s="142">
        <v>0</v>
      </c>
      <c r="M8" s="142">
        <v>0</v>
      </c>
      <c r="N8" s="142">
        <v>0</v>
      </c>
    </row>
    <row r="9" spans="1:14" s="143" customFormat="1" ht="12.75">
      <c r="A9" s="141">
        <v>2</v>
      </c>
      <c r="B9" s="142" t="s">
        <v>8</v>
      </c>
      <c r="C9" s="142">
        <v>54</v>
      </c>
      <c r="D9" s="142">
        <v>26</v>
      </c>
      <c r="E9" s="142">
        <v>18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1:14" s="143" customFormat="1" ht="12.75">
      <c r="A10" s="141">
        <v>3</v>
      </c>
      <c r="B10" s="142" t="s">
        <v>9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1:14" ht="12.75">
      <c r="A11" s="62">
        <v>4</v>
      </c>
      <c r="B11" s="63" t="s">
        <v>10</v>
      </c>
      <c r="C11" s="63">
        <v>1121</v>
      </c>
      <c r="D11" s="63">
        <v>1301</v>
      </c>
      <c r="E11" s="63">
        <v>1422</v>
      </c>
      <c r="F11" s="63">
        <v>435</v>
      </c>
      <c r="G11" s="63">
        <v>913</v>
      </c>
      <c r="H11" s="63">
        <v>653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</row>
    <row r="12" spans="1:14" ht="12.75">
      <c r="A12" s="62">
        <v>5</v>
      </c>
      <c r="B12" s="63" t="s">
        <v>11</v>
      </c>
      <c r="C12" s="63">
        <v>9</v>
      </c>
      <c r="D12" s="63">
        <v>20</v>
      </c>
      <c r="E12" s="63">
        <v>18</v>
      </c>
      <c r="F12" s="63">
        <v>9</v>
      </c>
      <c r="G12" s="63">
        <v>20</v>
      </c>
      <c r="H12" s="63">
        <v>18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</row>
    <row r="13" spans="1:14" ht="12.75">
      <c r="A13" s="62">
        <v>6</v>
      </c>
      <c r="B13" s="63" t="s">
        <v>12</v>
      </c>
      <c r="C13" s="63">
        <v>196</v>
      </c>
      <c r="D13" s="63">
        <v>335</v>
      </c>
      <c r="E13" s="63">
        <v>328</v>
      </c>
      <c r="F13" s="63">
        <v>110</v>
      </c>
      <c r="G13" s="63">
        <v>327</v>
      </c>
      <c r="H13" s="63">
        <v>319</v>
      </c>
      <c r="I13" s="63">
        <v>2</v>
      </c>
      <c r="J13" s="63">
        <v>165</v>
      </c>
      <c r="K13" s="63">
        <v>161</v>
      </c>
      <c r="L13" s="63">
        <v>0</v>
      </c>
      <c r="M13" s="63">
        <v>0</v>
      </c>
      <c r="N13" s="63">
        <v>0</v>
      </c>
    </row>
    <row r="14" spans="1:14" ht="12.75">
      <c r="A14" s="62">
        <v>7</v>
      </c>
      <c r="B14" s="63" t="s">
        <v>13</v>
      </c>
      <c r="C14" s="63">
        <v>18385</v>
      </c>
      <c r="D14" s="63">
        <v>6722</v>
      </c>
      <c r="E14" s="63">
        <v>6642</v>
      </c>
      <c r="F14" s="63">
        <v>401</v>
      </c>
      <c r="G14" s="63">
        <v>1222</v>
      </c>
      <c r="H14" s="63">
        <v>1181</v>
      </c>
      <c r="I14" s="63">
        <v>6727</v>
      </c>
      <c r="J14" s="63">
        <v>2471</v>
      </c>
      <c r="K14" s="63">
        <v>2181</v>
      </c>
      <c r="L14" s="63">
        <v>0</v>
      </c>
      <c r="M14" s="63">
        <v>0</v>
      </c>
      <c r="N14" s="63">
        <v>0</v>
      </c>
    </row>
    <row r="15" spans="1:14" ht="12.75">
      <c r="A15" s="62">
        <v>8</v>
      </c>
      <c r="B15" s="63" t="s">
        <v>159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</row>
    <row r="16" spans="1:14" ht="12.75">
      <c r="A16" s="62">
        <v>9</v>
      </c>
      <c r="B16" s="63" t="s">
        <v>14</v>
      </c>
      <c r="C16" s="63">
        <v>163</v>
      </c>
      <c r="D16" s="63">
        <v>300</v>
      </c>
      <c r="E16" s="63">
        <v>298</v>
      </c>
      <c r="F16" s="63">
        <v>151</v>
      </c>
      <c r="G16" s="63">
        <v>290</v>
      </c>
      <c r="H16" s="63">
        <v>288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</row>
    <row r="17" spans="1:14" ht="12.75">
      <c r="A17" s="62">
        <v>10</v>
      </c>
      <c r="B17" s="63" t="s">
        <v>15</v>
      </c>
      <c r="C17" s="63">
        <v>24</v>
      </c>
      <c r="D17" s="63">
        <v>32</v>
      </c>
      <c r="E17" s="63">
        <v>31</v>
      </c>
      <c r="F17" s="63">
        <v>4</v>
      </c>
      <c r="G17" s="63">
        <v>10</v>
      </c>
      <c r="H17" s="63">
        <v>7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</row>
    <row r="18" spans="1:14" ht="12.75">
      <c r="A18" s="62">
        <v>11</v>
      </c>
      <c r="B18" s="63" t="s">
        <v>16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</row>
    <row r="19" spans="1:14" ht="12.75">
      <c r="A19" s="62">
        <v>12</v>
      </c>
      <c r="B19" s="63" t="s">
        <v>17</v>
      </c>
      <c r="C19" s="63">
        <v>475</v>
      </c>
      <c r="D19" s="63">
        <v>706</v>
      </c>
      <c r="E19" s="63">
        <v>426</v>
      </c>
      <c r="F19" s="63">
        <v>29</v>
      </c>
      <c r="G19" s="63">
        <v>181</v>
      </c>
      <c r="H19" s="63">
        <v>124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</row>
    <row r="20" spans="1:14" ht="12.75">
      <c r="A20" s="62">
        <v>13</v>
      </c>
      <c r="B20" s="63" t="s">
        <v>161</v>
      </c>
      <c r="C20" s="63">
        <v>281</v>
      </c>
      <c r="D20" s="63">
        <v>270</v>
      </c>
      <c r="E20" s="63">
        <v>252</v>
      </c>
      <c r="F20" s="63">
        <v>36</v>
      </c>
      <c r="G20" s="63">
        <v>34</v>
      </c>
      <c r="H20" s="63">
        <v>30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</row>
    <row r="21" spans="1:14" ht="12.75">
      <c r="A21" s="62">
        <v>14</v>
      </c>
      <c r="B21" s="63" t="s">
        <v>76</v>
      </c>
      <c r="C21" s="63">
        <v>461</v>
      </c>
      <c r="D21" s="63">
        <v>820</v>
      </c>
      <c r="E21" s="63">
        <v>820</v>
      </c>
      <c r="F21" s="63">
        <v>461</v>
      </c>
      <c r="G21" s="63">
        <v>820</v>
      </c>
      <c r="H21" s="63">
        <v>820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</row>
    <row r="22" spans="1:14" ht="12.75">
      <c r="A22" s="62">
        <v>15</v>
      </c>
      <c r="B22" s="63" t="s">
        <v>103</v>
      </c>
      <c r="C22" s="63">
        <v>336</v>
      </c>
      <c r="D22" s="63">
        <v>670</v>
      </c>
      <c r="E22" s="63">
        <v>549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14" ht="12.75">
      <c r="A23" s="62">
        <v>16</v>
      </c>
      <c r="B23" s="63" t="s">
        <v>20</v>
      </c>
      <c r="C23" s="63">
        <v>7</v>
      </c>
      <c r="D23" s="63">
        <v>160</v>
      </c>
      <c r="E23" s="63">
        <v>157</v>
      </c>
      <c r="F23" s="63">
        <v>7</v>
      </c>
      <c r="G23" s="63">
        <v>160</v>
      </c>
      <c r="H23" s="63">
        <v>157</v>
      </c>
      <c r="I23" s="63">
        <v>7</v>
      </c>
      <c r="J23" s="63">
        <v>160</v>
      </c>
      <c r="K23" s="63">
        <v>157</v>
      </c>
      <c r="L23" s="63">
        <v>0</v>
      </c>
      <c r="M23" s="63">
        <v>0</v>
      </c>
      <c r="N23" s="63">
        <v>0</v>
      </c>
    </row>
    <row r="24" spans="1:14" ht="12.75">
      <c r="A24" s="62">
        <v>17</v>
      </c>
      <c r="B24" s="63" t="s">
        <v>21</v>
      </c>
      <c r="C24" s="63">
        <v>1900</v>
      </c>
      <c r="D24" s="63">
        <v>4318</v>
      </c>
      <c r="E24" s="63">
        <v>1205</v>
      </c>
      <c r="F24" s="63">
        <v>384</v>
      </c>
      <c r="G24" s="63">
        <v>459</v>
      </c>
      <c r="H24" s="63">
        <v>436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</row>
    <row r="25" spans="1:14" ht="12.75">
      <c r="A25" s="62">
        <v>18</v>
      </c>
      <c r="B25" s="63" t="s">
        <v>19</v>
      </c>
      <c r="C25" s="63">
        <v>0</v>
      </c>
      <c r="D25" s="63">
        <v>0</v>
      </c>
      <c r="E25" s="63">
        <v>0</v>
      </c>
      <c r="F25" s="63">
        <v>1</v>
      </c>
      <c r="G25" s="63">
        <v>10</v>
      </c>
      <c r="H25" s="63">
        <v>10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</row>
    <row r="26" spans="1:14" ht="12.75">
      <c r="A26" s="62">
        <v>19</v>
      </c>
      <c r="B26" s="63" t="s">
        <v>123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</row>
    <row r="27" spans="1:14" s="206" customFormat="1" ht="14.25">
      <c r="A27" s="204"/>
      <c r="B27" s="154" t="s">
        <v>221</v>
      </c>
      <c r="C27" s="154">
        <f aca="true" t="shared" si="0" ref="C27:N27">SUM(C8:C26)</f>
        <v>25455</v>
      </c>
      <c r="D27" s="154">
        <f t="shared" si="0"/>
        <v>16944</v>
      </c>
      <c r="E27" s="154">
        <f t="shared" si="0"/>
        <v>13382</v>
      </c>
      <c r="F27" s="154">
        <f t="shared" si="0"/>
        <v>2074</v>
      </c>
      <c r="G27" s="154">
        <f t="shared" si="0"/>
        <v>4665</v>
      </c>
      <c r="H27" s="154">
        <f t="shared" si="0"/>
        <v>4219</v>
      </c>
      <c r="I27" s="154">
        <f t="shared" si="0"/>
        <v>9191</v>
      </c>
      <c r="J27" s="154">
        <f t="shared" si="0"/>
        <v>4495</v>
      </c>
      <c r="K27" s="154">
        <f t="shared" si="0"/>
        <v>4518</v>
      </c>
      <c r="L27" s="154">
        <f t="shared" si="0"/>
        <v>0</v>
      </c>
      <c r="M27" s="154">
        <f t="shared" si="0"/>
        <v>0</v>
      </c>
      <c r="N27" s="154">
        <f t="shared" si="0"/>
        <v>0</v>
      </c>
    </row>
    <row r="28" spans="1:14" ht="12.75">
      <c r="A28" s="62">
        <v>20</v>
      </c>
      <c r="B28" s="63" t="s">
        <v>23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</row>
    <row r="29" spans="1:14" ht="12.75">
      <c r="A29" s="62">
        <v>21</v>
      </c>
      <c r="B29" s="63" t="s">
        <v>256</v>
      </c>
      <c r="C29" s="63">
        <v>58</v>
      </c>
      <c r="D29" s="63">
        <v>284</v>
      </c>
      <c r="E29" s="63">
        <v>189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</row>
    <row r="30" spans="1:14" ht="12.75">
      <c r="A30" s="62">
        <v>22</v>
      </c>
      <c r="B30" s="63" t="s">
        <v>166</v>
      </c>
      <c r="C30" s="63">
        <v>10</v>
      </c>
      <c r="D30" s="63">
        <v>8</v>
      </c>
      <c r="E30" s="63">
        <v>6</v>
      </c>
      <c r="F30" s="63">
        <v>4</v>
      </c>
      <c r="G30" s="63">
        <v>2</v>
      </c>
      <c r="H30" s="63">
        <v>2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</row>
    <row r="31" spans="1:14" ht="12.75">
      <c r="A31" s="62">
        <v>23</v>
      </c>
      <c r="B31" s="63" t="s">
        <v>24</v>
      </c>
      <c r="C31" s="63">
        <v>1</v>
      </c>
      <c r="D31" s="63">
        <v>25</v>
      </c>
      <c r="E31" s="63">
        <v>13</v>
      </c>
      <c r="F31" s="63">
        <v>0</v>
      </c>
      <c r="G31" s="63">
        <v>0</v>
      </c>
      <c r="H31" s="63">
        <v>0</v>
      </c>
      <c r="I31" s="63">
        <v>6</v>
      </c>
      <c r="J31" s="63">
        <v>39</v>
      </c>
      <c r="K31" s="63">
        <v>39</v>
      </c>
      <c r="L31" s="63">
        <v>0</v>
      </c>
      <c r="M31" s="63">
        <v>0</v>
      </c>
      <c r="N31" s="63">
        <v>0</v>
      </c>
    </row>
    <row r="32" spans="1:14" ht="12.75">
      <c r="A32" s="62">
        <v>24</v>
      </c>
      <c r="B32" s="63" t="s">
        <v>22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</row>
    <row r="33" spans="1:14" ht="12.75">
      <c r="A33" s="62">
        <v>25</v>
      </c>
      <c r="B33" s="63" t="s">
        <v>139</v>
      </c>
      <c r="C33" s="63">
        <v>84</v>
      </c>
      <c r="D33" s="63">
        <v>12</v>
      </c>
      <c r="E33" s="63">
        <v>132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</row>
    <row r="34" spans="1:14" ht="12.75">
      <c r="A34" s="62">
        <v>26</v>
      </c>
      <c r="B34" s="63" t="s">
        <v>18</v>
      </c>
      <c r="C34" s="63">
        <v>2771</v>
      </c>
      <c r="D34" s="63">
        <v>6041</v>
      </c>
      <c r="E34" s="63">
        <v>5157</v>
      </c>
      <c r="F34" s="63">
        <v>639</v>
      </c>
      <c r="G34" s="63">
        <v>2192</v>
      </c>
      <c r="H34" s="63">
        <v>1860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</row>
    <row r="35" spans="1:15" ht="12.75">
      <c r="A35" s="62">
        <v>27</v>
      </c>
      <c r="B35" s="63" t="s">
        <v>102</v>
      </c>
      <c r="C35" s="63">
        <v>8166</v>
      </c>
      <c r="D35" s="63">
        <v>2098</v>
      </c>
      <c r="E35" s="63">
        <v>1541</v>
      </c>
      <c r="F35" s="63">
        <v>668</v>
      </c>
      <c r="G35" s="63">
        <v>431</v>
      </c>
      <c r="H35" s="63">
        <v>345</v>
      </c>
      <c r="I35" s="63">
        <v>264</v>
      </c>
      <c r="J35" s="63">
        <v>682</v>
      </c>
      <c r="K35" s="63">
        <v>329</v>
      </c>
      <c r="L35" s="63">
        <v>0</v>
      </c>
      <c r="M35" s="63">
        <v>0</v>
      </c>
      <c r="N35" s="63">
        <v>0</v>
      </c>
      <c r="O35" s="7"/>
    </row>
    <row r="36" spans="1:15" s="206" customFormat="1" ht="14.25">
      <c r="A36" s="204"/>
      <c r="B36" s="154" t="s">
        <v>223</v>
      </c>
      <c r="C36" s="154">
        <f aca="true" t="shared" si="1" ref="C36:N36">SUM(C28:C35)</f>
        <v>11090</v>
      </c>
      <c r="D36" s="154">
        <f t="shared" si="1"/>
        <v>8468</v>
      </c>
      <c r="E36" s="154">
        <f t="shared" si="1"/>
        <v>7038</v>
      </c>
      <c r="F36" s="154">
        <f t="shared" si="1"/>
        <v>1311</v>
      </c>
      <c r="G36" s="154">
        <f t="shared" si="1"/>
        <v>2625</v>
      </c>
      <c r="H36" s="154">
        <f t="shared" si="1"/>
        <v>2207</v>
      </c>
      <c r="I36" s="154">
        <f t="shared" si="1"/>
        <v>270</v>
      </c>
      <c r="J36" s="154">
        <f t="shared" si="1"/>
        <v>721</v>
      </c>
      <c r="K36" s="154">
        <f t="shared" si="1"/>
        <v>368</v>
      </c>
      <c r="L36" s="154">
        <f t="shared" si="1"/>
        <v>0</v>
      </c>
      <c r="M36" s="154">
        <f t="shared" si="1"/>
        <v>0</v>
      </c>
      <c r="N36" s="154">
        <f t="shared" si="1"/>
        <v>0</v>
      </c>
      <c r="O36" s="207"/>
    </row>
    <row r="37" spans="1:14" ht="12.75">
      <c r="A37" s="62">
        <v>28</v>
      </c>
      <c r="B37" s="63" t="s">
        <v>160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</row>
    <row r="38" spans="1:14" ht="12.75">
      <c r="A38" s="62">
        <v>29</v>
      </c>
      <c r="B38" s="63" t="s">
        <v>262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</row>
    <row r="39" spans="1:14" ht="12.75">
      <c r="A39" s="66">
        <v>30</v>
      </c>
      <c r="B39" s="63" t="s">
        <v>227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</row>
    <row r="40" spans="1:14" ht="12.75">
      <c r="A40" s="62">
        <v>31</v>
      </c>
      <c r="B40" s="63" t="s">
        <v>214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</row>
    <row r="41" spans="1:14" ht="12.75">
      <c r="A41" s="66">
        <v>32</v>
      </c>
      <c r="B41" s="63" t="s">
        <v>231</v>
      </c>
      <c r="C41" s="63">
        <v>0</v>
      </c>
      <c r="D41" s="63">
        <v>0</v>
      </c>
      <c r="E41" s="63">
        <v>0</v>
      </c>
      <c r="F41" s="63">
        <v>3</v>
      </c>
      <c r="G41" s="63">
        <v>17</v>
      </c>
      <c r="H41" s="63">
        <v>11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</row>
    <row r="42" spans="1:14" ht="12.75">
      <c r="A42" s="62">
        <v>33</v>
      </c>
      <c r="B42" s="63" t="s">
        <v>215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</row>
    <row r="43" spans="1:14" ht="12.75">
      <c r="A43" s="66">
        <v>34</v>
      </c>
      <c r="B43" s="63" t="s">
        <v>216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</row>
    <row r="44" spans="1:14" ht="12.75">
      <c r="A44" s="136">
        <v>35</v>
      </c>
      <c r="B44" s="139" t="s">
        <v>358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</row>
    <row r="45" spans="1:15" ht="12.75">
      <c r="A45" s="62">
        <v>36</v>
      </c>
      <c r="B45" s="63" t="s">
        <v>234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126"/>
    </row>
    <row r="46" spans="1:14" ht="12.75">
      <c r="A46" s="62">
        <v>37</v>
      </c>
      <c r="B46" s="63" t="s">
        <v>246</v>
      </c>
      <c r="C46" s="63">
        <v>5</v>
      </c>
      <c r="D46" s="63">
        <v>0</v>
      </c>
      <c r="E46" s="63">
        <v>2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</row>
    <row r="47" spans="1:14" ht="12.75">
      <c r="A47" s="66">
        <v>38</v>
      </c>
      <c r="B47" s="63" t="s">
        <v>25</v>
      </c>
      <c r="C47" s="63">
        <v>1</v>
      </c>
      <c r="D47" s="63">
        <v>5</v>
      </c>
      <c r="E47" s="63">
        <v>2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</row>
    <row r="48" spans="1:14" ht="12.75">
      <c r="A48" s="62">
        <v>39</v>
      </c>
      <c r="B48" s="63" t="s">
        <v>220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</row>
    <row r="49" spans="1:14" ht="12.75">
      <c r="A49" s="62">
        <v>40</v>
      </c>
      <c r="B49" s="63" t="s">
        <v>359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</row>
    <row r="50" spans="1:15" ht="12.75">
      <c r="A50" s="66">
        <v>41</v>
      </c>
      <c r="B50" s="71" t="s">
        <v>447</v>
      </c>
      <c r="C50" s="63">
        <v>0</v>
      </c>
      <c r="D50" s="63">
        <v>0</v>
      </c>
      <c r="E50" s="63">
        <v>0</v>
      </c>
      <c r="F50" s="63">
        <v>2</v>
      </c>
      <c r="G50" s="63">
        <v>39</v>
      </c>
      <c r="H50" s="63">
        <v>25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126"/>
    </row>
    <row r="51" spans="1:14" s="206" customFormat="1" ht="14.25">
      <c r="A51" s="204"/>
      <c r="B51" s="154" t="s">
        <v>222</v>
      </c>
      <c r="C51" s="154">
        <f aca="true" t="shared" si="2" ref="C51:N51">SUM(C37:C50)</f>
        <v>6</v>
      </c>
      <c r="D51" s="154">
        <f t="shared" si="2"/>
        <v>5</v>
      </c>
      <c r="E51" s="154">
        <f t="shared" si="2"/>
        <v>4</v>
      </c>
      <c r="F51" s="154">
        <f t="shared" si="2"/>
        <v>5</v>
      </c>
      <c r="G51" s="154">
        <f t="shared" si="2"/>
        <v>56</v>
      </c>
      <c r="H51" s="154">
        <f t="shared" si="2"/>
        <v>36</v>
      </c>
      <c r="I51" s="154">
        <f t="shared" si="2"/>
        <v>0</v>
      </c>
      <c r="J51" s="154">
        <f t="shared" si="2"/>
        <v>0</v>
      </c>
      <c r="K51" s="154">
        <f t="shared" si="2"/>
        <v>0</v>
      </c>
      <c r="L51" s="154">
        <f t="shared" si="2"/>
        <v>0</v>
      </c>
      <c r="M51" s="154">
        <f t="shared" si="2"/>
        <v>0</v>
      </c>
      <c r="N51" s="154">
        <f t="shared" si="2"/>
        <v>0</v>
      </c>
    </row>
    <row r="52" spans="1:14" s="206" customFormat="1" ht="14.25">
      <c r="A52" s="204"/>
      <c r="B52" s="110" t="s">
        <v>121</v>
      </c>
      <c r="C52" s="154">
        <f aca="true" t="shared" si="3" ref="C52:N52">C27+C36+C51</f>
        <v>36551</v>
      </c>
      <c r="D52" s="154">
        <f t="shared" si="3"/>
        <v>25417</v>
      </c>
      <c r="E52" s="154">
        <f t="shared" si="3"/>
        <v>20424</v>
      </c>
      <c r="F52" s="154">
        <f t="shared" si="3"/>
        <v>3390</v>
      </c>
      <c r="G52" s="154">
        <f t="shared" si="3"/>
        <v>7346</v>
      </c>
      <c r="H52" s="154">
        <f t="shared" si="3"/>
        <v>6462</v>
      </c>
      <c r="I52" s="154">
        <f t="shared" si="3"/>
        <v>9461</v>
      </c>
      <c r="J52" s="154">
        <f t="shared" si="3"/>
        <v>5216</v>
      </c>
      <c r="K52" s="154">
        <f t="shared" si="3"/>
        <v>4886</v>
      </c>
      <c r="L52" s="154">
        <f t="shared" si="3"/>
        <v>0</v>
      </c>
      <c r="M52" s="154">
        <f t="shared" si="3"/>
        <v>0</v>
      </c>
      <c r="N52" s="154">
        <f t="shared" si="3"/>
        <v>0</v>
      </c>
    </row>
    <row r="53" spans="1:14" ht="12.75">
      <c r="A53" s="62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</row>
    <row r="54" spans="2:13" ht="15" customHeight="1"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15" customHeight="1">
      <c r="B55" s="2"/>
    </row>
    <row r="56" ht="15" customHeight="1">
      <c r="B56" s="2"/>
    </row>
    <row r="57" spans="1:14" ht="12.75">
      <c r="A57" s="790" t="s">
        <v>134</v>
      </c>
      <c r="B57" s="792" t="s">
        <v>5</v>
      </c>
      <c r="C57" s="794" t="s">
        <v>173</v>
      </c>
      <c r="D57" s="795"/>
      <c r="E57" s="796"/>
      <c r="F57" s="803" t="s">
        <v>174</v>
      </c>
      <c r="G57" s="804"/>
      <c r="H57" s="805"/>
      <c r="I57" s="794" t="s">
        <v>132</v>
      </c>
      <c r="J57" s="795"/>
      <c r="K57" s="796"/>
      <c r="L57" s="794" t="s">
        <v>133</v>
      </c>
      <c r="M57" s="795"/>
      <c r="N57" s="796"/>
    </row>
    <row r="58" spans="1:14" ht="12.75">
      <c r="A58" s="791"/>
      <c r="B58" s="793"/>
      <c r="C58" s="797"/>
      <c r="D58" s="798"/>
      <c r="E58" s="799"/>
      <c r="F58" s="806"/>
      <c r="G58" s="807"/>
      <c r="H58" s="808"/>
      <c r="I58" s="797"/>
      <c r="J58" s="798"/>
      <c r="K58" s="799"/>
      <c r="L58" s="797"/>
      <c r="M58" s="798"/>
      <c r="N58" s="799"/>
    </row>
    <row r="59" spans="1:14" ht="12.75">
      <c r="A59" s="791"/>
      <c r="B59" s="793"/>
      <c r="C59" s="800"/>
      <c r="D59" s="801"/>
      <c r="E59" s="802"/>
      <c r="F59" s="809"/>
      <c r="G59" s="810"/>
      <c r="H59" s="811"/>
      <c r="I59" s="800"/>
      <c r="J59" s="801"/>
      <c r="K59" s="802"/>
      <c r="L59" s="800"/>
      <c r="M59" s="801"/>
      <c r="N59" s="802"/>
    </row>
    <row r="60" spans="1:17" ht="12.75">
      <c r="A60" s="59"/>
      <c r="B60" s="59"/>
      <c r="C60" s="114" t="s">
        <v>54</v>
      </c>
      <c r="D60" s="114" t="s">
        <v>104</v>
      </c>
      <c r="E60" s="114" t="s">
        <v>135</v>
      </c>
      <c r="F60" s="114" t="s">
        <v>54</v>
      </c>
      <c r="G60" s="114" t="s">
        <v>104</v>
      </c>
      <c r="H60" s="114" t="s">
        <v>135</v>
      </c>
      <c r="I60" s="114" t="s">
        <v>54</v>
      </c>
      <c r="J60" s="114" t="s">
        <v>104</v>
      </c>
      <c r="K60" s="114" t="s">
        <v>135</v>
      </c>
      <c r="L60" s="114" t="s">
        <v>54</v>
      </c>
      <c r="M60" s="114" t="s">
        <v>104</v>
      </c>
      <c r="N60" s="114" t="s">
        <v>135</v>
      </c>
      <c r="O60" s="6"/>
      <c r="P60" s="6"/>
      <c r="Q60" s="6"/>
    </row>
    <row r="61" spans="1:14" ht="12.75">
      <c r="A61" s="62">
        <v>42</v>
      </c>
      <c r="B61" s="63" t="s">
        <v>263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</row>
    <row r="62" spans="1:14" ht="12.75">
      <c r="A62" s="62">
        <v>43</v>
      </c>
      <c r="B62" s="71" t="s">
        <v>77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</row>
    <row r="63" spans="1:14" ht="12.75">
      <c r="A63" s="62">
        <v>44</v>
      </c>
      <c r="B63" s="71" t="s">
        <v>264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</row>
    <row r="64" spans="1:14" ht="12.75">
      <c r="A64" s="62">
        <v>45</v>
      </c>
      <c r="B64" s="63" t="s">
        <v>29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</row>
    <row r="65" spans="1:14" ht="12.75">
      <c r="A65" s="62">
        <v>46</v>
      </c>
      <c r="B65" s="71" t="s">
        <v>230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</row>
    <row r="66" spans="1:14" ht="12.75">
      <c r="A66" s="62">
        <v>47</v>
      </c>
      <c r="B66" s="71" t="s">
        <v>30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</row>
    <row r="67" spans="1:14" ht="12.75">
      <c r="A67" s="62">
        <v>48</v>
      </c>
      <c r="B67" s="71" t="s">
        <v>28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</row>
    <row r="68" spans="1:14" ht="12.75">
      <c r="A68" s="62">
        <v>49</v>
      </c>
      <c r="B68" s="71" t="s">
        <v>265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</row>
    <row r="69" spans="1:14" ht="12.75">
      <c r="A69" s="62">
        <v>50</v>
      </c>
      <c r="B69" s="71" t="s">
        <v>26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</row>
    <row r="70" spans="1:14" ht="12.75">
      <c r="A70" s="62">
        <v>51</v>
      </c>
      <c r="B70" s="71" t="s">
        <v>27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</row>
    <row r="71" spans="1:14" s="206" customFormat="1" ht="14.25">
      <c r="A71" s="204"/>
      <c r="B71" s="110" t="s">
        <v>121</v>
      </c>
      <c r="C71" s="154">
        <f aca="true" t="shared" si="4" ref="C71:N71">SUM(C60:C70)</f>
        <v>0</v>
      </c>
      <c r="D71" s="154">
        <f t="shared" si="4"/>
        <v>0</v>
      </c>
      <c r="E71" s="154">
        <f t="shared" si="4"/>
        <v>0</v>
      </c>
      <c r="F71" s="154">
        <f t="shared" si="4"/>
        <v>0</v>
      </c>
      <c r="G71" s="154">
        <f t="shared" si="4"/>
        <v>0</v>
      </c>
      <c r="H71" s="154">
        <f t="shared" si="4"/>
        <v>0</v>
      </c>
      <c r="I71" s="154">
        <f t="shared" si="4"/>
        <v>0</v>
      </c>
      <c r="J71" s="154">
        <f t="shared" si="4"/>
        <v>0</v>
      </c>
      <c r="K71" s="154">
        <f t="shared" si="4"/>
        <v>0</v>
      </c>
      <c r="L71" s="154">
        <f t="shared" si="4"/>
        <v>0</v>
      </c>
      <c r="M71" s="154">
        <f t="shared" si="4"/>
        <v>0</v>
      </c>
      <c r="N71" s="154">
        <f t="shared" si="4"/>
        <v>0</v>
      </c>
    </row>
    <row r="72" spans="1:14" ht="12.75">
      <c r="A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>
      <c r="A73" s="62">
        <v>52</v>
      </c>
      <c r="B73" s="63" t="s">
        <v>31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</row>
    <row r="74" spans="1:14" ht="12.75">
      <c r="A74" s="62">
        <v>53</v>
      </c>
      <c r="B74" s="63" t="s">
        <v>129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</row>
    <row r="75" spans="1:14" s="206" customFormat="1" ht="14.25">
      <c r="A75" s="204"/>
      <c r="B75" s="110" t="s">
        <v>121</v>
      </c>
      <c r="C75" s="154">
        <f aca="true" t="shared" si="5" ref="C75:N75">SUM(C73:C74)</f>
        <v>0</v>
      </c>
      <c r="D75" s="154">
        <f t="shared" si="5"/>
        <v>0</v>
      </c>
      <c r="E75" s="154">
        <f t="shared" si="5"/>
        <v>0</v>
      </c>
      <c r="F75" s="154">
        <f t="shared" si="5"/>
        <v>0</v>
      </c>
      <c r="G75" s="154">
        <f t="shared" si="5"/>
        <v>0</v>
      </c>
      <c r="H75" s="154">
        <f t="shared" si="5"/>
        <v>0</v>
      </c>
      <c r="I75" s="154">
        <f t="shared" si="5"/>
        <v>0</v>
      </c>
      <c r="J75" s="154">
        <f t="shared" si="5"/>
        <v>0</v>
      </c>
      <c r="K75" s="154">
        <f t="shared" si="5"/>
        <v>0</v>
      </c>
      <c r="L75" s="154">
        <f t="shared" si="5"/>
        <v>0</v>
      </c>
      <c r="M75" s="154">
        <f t="shared" si="5"/>
        <v>0</v>
      </c>
      <c r="N75" s="154">
        <f t="shared" si="5"/>
        <v>0</v>
      </c>
    </row>
    <row r="76" spans="1:14" s="206" customFormat="1" ht="14.25">
      <c r="A76" s="204"/>
      <c r="B76" s="110" t="s">
        <v>32</v>
      </c>
      <c r="C76" s="154">
        <f aca="true" t="shared" si="6" ref="C76:N76">+C52+C71+C75</f>
        <v>36551</v>
      </c>
      <c r="D76" s="154">
        <f t="shared" si="6"/>
        <v>25417</v>
      </c>
      <c r="E76" s="154">
        <f t="shared" si="6"/>
        <v>20424</v>
      </c>
      <c r="F76" s="154">
        <f t="shared" si="6"/>
        <v>3390</v>
      </c>
      <c r="G76" s="154">
        <f t="shared" si="6"/>
        <v>7346</v>
      </c>
      <c r="H76" s="154">
        <f t="shared" si="6"/>
        <v>6462</v>
      </c>
      <c r="I76" s="154">
        <f t="shared" si="6"/>
        <v>9461</v>
      </c>
      <c r="J76" s="154">
        <f t="shared" si="6"/>
        <v>5216</v>
      </c>
      <c r="K76" s="154">
        <f t="shared" si="6"/>
        <v>4886</v>
      </c>
      <c r="L76" s="154">
        <f t="shared" si="6"/>
        <v>0</v>
      </c>
      <c r="M76" s="154">
        <f t="shared" si="6"/>
        <v>0</v>
      </c>
      <c r="N76" s="154">
        <f t="shared" si="6"/>
        <v>0</v>
      </c>
    </row>
    <row r="77" ht="12.75">
      <c r="B77" s="6"/>
    </row>
    <row r="78" ht="12.75">
      <c r="B78" s="6"/>
    </row>
    <row r="79" spans="2:3" ht="12.75">
      <c r="B79" s="6"/>
      <c r="C79" s="6">
        <v>20</v>
      </c>
    </row>
    <row r="80" ht="12.75">
      <c r="C80" s="6">
        <v>20</v>
      </c>
    </row>
  </sheetData>
  <mergeCells count="12">
    <mergeCell ref="A57:A59"/>
    <mergeCell ref="B57:B59"/>
    <mergeCell ref="C57:E59"/>
    <mergeCell ref="F57:H59"/>
    <mergeCell ref="I4:K6"/>
    <mergeCell ref="L4:N6"/>
    <mergeCell ref="I57:K59"/>
    <mergeCell ref="L57:N59"/>
    <mergeCell ref="A4:A6"/>
    <mergeCell ref="B4:B6"/>
    <mergeCell ref="C4:E6"/>
    <mergeCell ref="F4:H6"/>
  </mergeCells>
  <printOptions gridLines="1" horizontalCentered="1"/>
  <pageMargins left="0.75" right="0.75" top="0.56" bottom="0.64" header="0.42" footer="0.47"/>
  <pageSetup blackAndWhite="1" horizontalDpi="300" verticalDpi="300" orientation="landscape" paperSize="9" scale="76" r:id="rId2"/>
  <rowBreaks count="1" manualBreakCount="1">
    <brk id="52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D1">
      <selection activeCell="H12" sqref="H12"/>
    </sheetView>
  </sheetViews>
  <sheetFormatPr defaultColWidth="9.140625" defaultRowHeight="12.75"/>
  <cols>
    <col min="1" max="1" width="6.57421875" style="0" customWidth="1"/>
    <col min="2" max="2" width="25.421875" style="0" customWidth="1"/>
    <col min="3" max="3" width="37.00390625" style="0" customWidth="1"/>
    <col min="4" max="4" width="14.28125" style="0" customWidth="1"/>
    <col min="5" max="5" width="16.8515625" style="0" customWidth="1"/>
    <col min="6" max="6" width="18.00390625" style="0" customWidth="1"/>
    <col min="7" max="7" width="16.140625" style="0" customWidth="1"/>
  </cols>
  <sheetData>
    <row r="1" ht="12.75">
      <c r="G1" s="12" t="s">
        <v>468</v>
      </c>
    </row>
    <row r="4" spans="1:7" s="611" customFormat="1" ht="33.75" customHeight="1">
      <c r="A4" s="812" t="s">
        <v>467</v>
      </c>
      <c r="B4" s="812"/>
      <c r="C4" s="812"/>
      <c r="D4" s="812"/>
      <c r="E4" s="812"/>
      <c r="F4" s="812"/>
      <c r="G4" s="812"/>
    </row>
    <row r="5" ht="34.5" customHeight="1">
      <c r="C5" t="s">
        <v>33</v>
      </c>
    </row>
    <row r="6" spans="1:7" ht="12.75">
      <c r="A6" s="311" t="s">
        <v>318</v>
      </c>
      <c r="B6" s="308" t="s">
        <v>319</v>
      </c>
      <c r="C6" s="306" t="s">
        <v>320</v>
      </c>
      <c r="D6" s="813" t="s">
        <v>465</v>
      </c>
      <c r="E6" s="813" t="s">
        <v>466</v>
      </c>
      <c r="F6" s="813" t="s">
        <v>464</v>
      </c>
      <c r="G6" s="813" t="s">
        <v>463</v>
      </c>
    </row>
    <row r="7" spans="1:7" ht="12.75">
      <c r="A7" s="311"/>
      <c r="B7" s="309"/>
      <c r="C7" s="307"/>
      <c r="D7" s="814"/>
      <c r="E7" s="814"/>
      <c r="F7" s="814"/>
      <c r="G7" s="814"/>
    </row>
    <row r="8" spans="1:7" s="195" customFormat="1" ht="18" customHeight="1">
      <c r="A8" s="197">
        <v>1</v>
      </c>
      <c r="B8" s="198" t="s">
        <v>321</v>
      </c>
      <c r="C8" s="199" t="s">
        <v>326</v>
      </c>
      <c r="D8" s="609">
        <v>1.5</v>
      </c>
      <c r="E8" s="609"/>
      <c r="F8" s="609">
        <v>1.5</v>
      </c>
      <c r="G8" s="609" t="s">
        <v>357</v>
      </c>
    </row>
    <row r="9" spans="1:7" s="195" customFormat="1" ht="18" customHeight="1">
      <c r="A9" s="312">
        <v>2</v>
      </c>
      <c r="B9" s="200" t="s">
        <v>322</v>
      </c>
      <c r="C9" s="199" t="s">
        <v>327</v>
      </c>
      <c r="D9" s="609">
        <v>0.15</v>
      </c>
      <c r="E9" s="609" t="s">
        <v>331</v>
      </c>
      <c r="F9" s="609">
        <v>0.27</v>
      </c>
      <c r="G9" s="609" t="s">
        <v>334</v>
      </c>
    </row>
    <row r="10" spans="1:7" s="195" customFormat="1" ht="18" customHeight="1">
      <c r="A10" s="313"/>
      <c r="B10" s="201"/>
      <c r="C10" s="199" t="s">
        <v>328</v>
      </c>
      <c r="D10" s="609">
        <v>5.11</v>
      </c>
      <c r="E10" s="609" t="s">
        <v>332</v>
      </c>
      <c r="F10" s="609">
        <v>5.11</v>
      </c>
      <c r="G10" s="609" t="s">
        <v>335</v>
      </c>
    </row>
    <row r="11" spans="1:7" s="195" customFormat="1" ht="18" customHeight="1">
      <c r="A11" s="312">
        <v>3</v>
      </c>
      <c r="B11" s="202" t="s">
        <v>323</v>
      </c>
      <c r="C11" s="199" t="s">
        <v>462</v>
      </c>
      <c r="D11" s="609">
        <v>17.72</v>
      </c>
      <c r="E11" s="609"/>
      <c r="F11" s="609">
        <v>11.12</v>
      </c>
      <c r="G11" s="609" t="s">
        <v>336</v>
      </c>
    </row>
    <row r="12" spans="1:7" s="195" customFormat="1" ht="18" customHeight="1">
      <c r="A12" s="197">
        <v>4</v>
      </c>
      <c r="B12" s="198" t="s">
        <v>324</v>
      </c>
      <c r="C12" s="199" t="s">
        <v>329</v>
      </c>
      <c r="D12" s="609">
        <v>0.54</v>
      </c>
      <c r="E12" s="609" t="s">
        <v>333</v>
      </c>
      <c r="F12" s="609">
        <v>4.4</v>
      </c>
      <c r="G12" s="609" t="s">
        <v>338</v>
      </c>
    </row>
    <row r="13" spans="1:7" s="195" customFormat="1" ht="18" customHeight="1">
      <c r="A13" s="197">
        <v>5</v>
      </c>
      <c r="B13" s="198" t="s">
        <v>325</v>
      </c>
      <c r="C13" s="199" t="s">
        <v>330</v>
      </c>
      <c r="D13" s="609">
        <v>12.41</v>
      </c>
      <c r="E13" s="609" t="s">
        <v>337</v>
      </c>
      <c r="F13" s="609">
        <v>49.01</v>
      </c>
      <c r="G13" s="609" t="s">
        <v>339</v>
      </c>
    </row>
    <row r="14" spans="1:7" s="195" customFormat="1" ht="18" customHeight="1">
      <c r="A14" s="194"/>
      <c r="B14" s="310" t="s">
        <v>3</v>
      </c>
      <c r="C14" s="203"/>
      <c r="D14" s="610">
        <f>SUM(D8:D13)</f>
        <v>37.42999999999999</v>
      </c>
      <c r="E14" s="610"/>
      <c r="F14" s="610">
        <f>SUM(F8:F13)</f>
        <v>71.41</v>
      </c>
      <c r="G14" s="196"/>
    </row>
  </sheetData>
  <mergeCells count="5">
    <mergeCell ref="A4:G4"/>
    <mergeCell ref="G6:G7"/>
    <mergeCell ref="F6:F7"/>
    <mergeCell ref="E6:E7"/>
    <mergeCell ref="D6:D7"/>
  </mergeCells>
  <printOptions/>
  <pageMargins left="0.51" right="0.37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E20" sqref="E20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00390625" style="6" customWidth="1"/>
    <col min="4" max="4" width="16.8515625" style="6" customWidth="1"/>
    <col min="5" max="5" width="12.28125" style="6" customWidth="1"/>
    <col min="6" max="6" width="18.8515625" style="6" customWidth="1"/>
    <col min="7" max="7" width="20.421875" style="6" customWidth="1"/>
  </cols>
  <sheetData>
    <row r="1" spans="1:7" ht="15">
      <c r="A1" s="2"/>
      <c r="B1" s="2"/>
      <c r="C1" s="3"/>
      <c r="D1" s="3"/>
      <c r="E1" s="3"/>
      <c r="F1" s="3"/>
      <c r="G1" s="3"/>
    </row>
    <row r="2" spans="4:7" ht="15">
      <c r="D2" s="3"/>
      <c r="E2" s="3"/>
      <c r="F2" s="3"/>
      <c r="G2" s="3"/>
    </row>
    <row r="3" spans="4:7" ht="15">
      <c r="D3" s="3"/>
      <c r="E3" s="3"/>
      <c r="F3" s="3"/>
      <c r="G3" s="3"/>
    </row>
    <row r="4" spans="1:7" ht="12.75">
      <c r="A4" s="55" t="s">
        <v>120</v>
      </c>
      <c r="B4" s="55" t="s">
        <v>5</v>
      </c>
      <c r="C4" s="815" t="s">
        <v>169</v>
      </c>
      <c r="D4" s="816"/>
      <c r="E4" s="817"/>
      <c r="F4" s="818" t="s">
        <v>155</v>
      </c>
      <c r="G4" s="819"/>
    </row>
    <row r="5" spans="1:7" ht="12.75">
      <c r="A5" s="56" t="s">
        <v>6</v>
      </c>
      <c r="B5" s="97"/>
      <c r="C5" s="820" t="s">
        <v>533</v>
      </c>
      <c r="D5" s="115" t="s">
        <v>170</v>
      </c>
      <c r="E5" s="115" t="s">
        <v>3</v>
      </c>
      <c r="F5" s="115" t="s">
        <v>158</v>
      </c>
      <c r="G5" s="115" t="s">
        <v>157</v>
      </c>
    </row>
    <row r="6" spans="1:7" ht="12.75">
      <c r="A6" s="97"/>
      <c r="B6" s="56"/>
      <c r="C6" s="821"/>
      <c r="D6" s="116" t="s">
        <v>172</v>
      </c>
      <c r="E6" s="116" t="s">
        <v>50</v>
      </c>
      <c r="F6" s="116" t="s">
        <v>476</v>
      </c>
      <c r="G6" s="116" t="s">
        <v>156</v>
      </c>
    </row>
    <row r="7" spans="1:7" ht="12.75">
      <c r="A7" s="59"/>
      <c r="B7" s="59"/>
      <c r="C7" s="822"/>
      <c r="D7" s="118" t="s">
        <v>171</v>
      </c>
      <c r="E7" s="118"/>
      <c r="F7" s="117"/>
      <c r="G7" s="117"/>
    </row>
    <row r="8" spans="1:13" s="143" customFormat="1" ht="12.75">
      <c r="A8" s="141">
        <v>1</v>
      </c>
      <c r="B8" s="142" t="s">
        <v>7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53"/>
      <c r="I8" s="153"/>
      <c r="J8" s="153"/>
      <c r="K8" s="153"/>
      <c r="L8" s="153"/>
      <c r="M8" s="153"/>
    </row>
    <row r="9" spans="1:13" s="143" customFormat="1" ht="12.75">
      <c r="A9" s="141">
        <v>2</v>
      </c>
      <c r="B9" s="142" t="s">
        <v>8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53"/>
      <c r="I9" s="153"/>
      <c r="J9" s="153"/>
      <c r="K9" s="153"/>
      <c r="L9" s="153"/>
      <c r="M9" s="153"/>
    </row>
    <row r="10" spans="1:13" s="143" customFormat="1" ht="12.75">
      <c r="A10" s="141">
        <v>3</v>
      </c>
      <c r="B10" s="142" t="s">
        <v>9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53"/>
      <c r="I10" s="153"/>
      <c r="J10" s="153"/>
      <c r="K10" s="153"/>
      <c r="L10" s="153"/>
      <c r="M10" s="153"/>
    </row>
    <row r="11" spans="1:13" ht="12.75">
      <c r="A11" s="62">
        <v>4</v>
      </c>
      <c r="B11" s="63" t="s">
        <v>10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"/>
      <c r="I11" s="6"/>
      <c r="J11" s="6"/>
      <c r="K11" s="6"/>
      <c r="L11" s="6"/>
      <c r="M11" s="6"/>
    </row>
    <row r="12" spans="1:13" ht="12.75">
      <c r="A12" s="62">
        <v>5</v>
      </c>
      <c r="B12" s="63" t="s">
        <v>11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"/>
      <c r="I12" s="6"/>
      <c r="J12" s="6"/>
      <c r="K12" s="6"/>
      <c r="L12" s="6"/>
      <c r="M12" s="6"/>
    </row>
    <row r="13" spans="1:13" ht="12.75">
      <c r="A13" s="62">
        <v>6</v>
      </c>
      <c r="B13" s="63" t="s">
        <v>12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"/>
      <c r="I13" s="6"/>
      <c r="J13" s="6"/>
      <c r="K13" s="6"/>
      <c r="L13" s="6"/>
      <c r="M13" s="6"/>
    </row>
    <row r="14" spans="1:13" ht="12.75">
      <c r="A14" s="62">
        <v>7</v>
      </c>
      <c r="B14" s="63" t="s">
        <v>13</v>
      </c>
      <c r="C14" s="63">
        <v>640</v>
      </c>
      <c r="D14" s="63">
        <v>1850</v>
      </c>
      <c r="E14" s="63">
        <v>4037</v>
      </c>
      <c r="F14" s="63">
        <v>0</v>
      </c>
      <c r="G14" s="63">
        <v>0</v>
      </c>
      <c r="H14" s="6"/>
      <c r="I14" s="6"/>
      <c r="J14" s="6"/>
      <c r="K14" s="6"/>
      <c r="L14" s="6"/>
      <c r="M14" s="6"/>
    </row>
    <row r="15" spans="1:13" ht="12.75">
      <c r="A15" s="62">
        <v>8</v>
      </c>
      <c r="B15" s="63" t="s">
        <v>159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"/>
      <c r="I15" s="6"/>
      <c r="J15" s="6"/>
      <c r="K15" s="6"/>
      <c r="L15" s="6"/>
      <c r="M15" s="6"/>
    </row>
    <row r="16" spans="1:13" ht="12.75">
      <c r="A16" s="62">
        <v>9</v>
      </c>
      <c r="B16" s="63" t="s">
        <v>14</v>
      </c>
      <c r="C16" s="63">
        <v>7</v>
      </c>
      <c r="D16" s="63">
        <v>0</v>
      </c>
      <c r="E16" s="63">
        <v>235</v>
      </c>
      <c r="F16" s="63">
        <v>0</v>
      </c>
      <c r="G16" s="63">
        <v>0</v>
      </c>
      <c r="H16" s="6"/>
      <c r="I16" s="6"/>
      <c r="J16" s="6"/>
      <c r="K16" s="6"/>
      <c r="L16" s="6"/>
      <c r="M16" s="6"/>
    </row>
    <row r="17" spans="1:13" ht="12.75">
      <c r="A17" s="62">
        <v>10</v>
      </c>
      <c r="B17" s="63" t="s">
        <v>15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"/>
      <c r="I17" s="6"/>
      <c r="J17" s="6"/>
      <c r="K17" s="6"/>
      <c r="L17" s="6"/>
      <c r="M17" s="6"/>
    </row>
    <row r="18" spans="1:13" ht="12.75">
      <c r="A18" s="62">
        <v>11</v>
      </c>
      <c r="B18" s="63" t="s">
        <v>16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"/>
      <c r="I18" s="6"/>
      <c r="J18" s="6"/>
      <c r="K18" s="6"/>
      <c r="L18" s="6"/>
      <c r="M18" s="6"/>
    </row>
    <row r="19" spans="1:13" ht="12.75">
      <c r="A19" s="62">
        <v>12</v>
      </c>
      <c r="B19" s="63" t="s">
        <v>17</v>
      </c>
      <c r="C19" s="63">
        <v>0</v>
      </c>
      <c r="D19" s="63">
        <v>0</v>
      </c>
      <c r="E19" s="63">
        <v>876</v>
      </c>
      <c r="F19" s="63">
        <v>0</v>
      </c>
      <c r="G19" s="63">
        <v>0</v>
      </c>
      <c r="H19" s="6"/>
      <c r="I19" s="6"/>
      <c r="J19" s="6"/>
      <c r="K19" s="6"/>
      <c r="L19" s="6"/>
      <c r="M19" s="6"/>
    </row>
    <row r="20" spans="1:13" ht="12.75">
      <c r="A20" s="62">
        <v>13</v>
      </c>
      <c r="B20" s="63" t="s">
        <v>161</v>
      </c>
      <c r="C20" s="63">
        <v>1312</v>
      </c>
      <c r="D20" s="63">
        <v>526</v>
      </c>
      <c r="E20" s="63">
        <v>3421</v>
      </c>
      <c r="F20" s="63">
        <v>0</v>
      </c>
      <c r="G20" s="63">
        <v>0</v>
      </c>
      <c r="H20" s="6"/>
      <c r="I20" s="6"/>
      <c r="J20" s="6"/>
      <c r="K20" s="6"/>
      <c r="L20" s="6"/>
      <c r="M20" s="6"/>
    </row>
    <row r="21" spans="1:13" ht="12.75">
      <c r="A21" s="62">
        <v>14</v>
      </c>
      <c r="B21" s="63" t="s">
        <v>76</v>
      </c>
      <c r="C21" s="63">
        <v>0</v>
      </c>
      <c r="D21" s="63">
        <v>0</v>
      </c>
      <c r="E21" s="63">
        <v>1660</v>
      </c>
      <c r="F21" s="63">
        <v>0</v>
      </c>
      <c r="G21" s="63">
        <v>0</v>
      </c>
      <c r="H21" s="6"/>
      <c r="I21" s="6"/>
      <c r="J21" s="6"/>
      <c r="K21" s="6"/>
      <c r="L21" s="6"/>
      <c r="M21" s="6"/>
    </row>
    <row r="22" spans="1:13" ht="12.75">
      <c r="A22" s="62">
        <v>15</v>
      </c>
      <c r="B22" s="63" t="s">
        <v>103</v>
      </c>
      <c r="C22" s="63">
        <v>688</v>
      </c>
      <c r="D22" s="63">
        <v>295</v>
      </c>
      <c r="E22" s="63">
        <v>1495</v>
      </c>
      <c r="F22" s="63">
        <v>0</v>
      </c>
      <c r="G22" s="63">
        <v>0</v>
      </c>
      <c r="H22" s="6"/>
      <c r="I22" s="6"/>
      <c r="J22" s="6"/>
      <c r="K22" s="6"/>
      <c r="L22" s="6"/>
      <c r="M22" s="6"/>
    </row>
    <row r="23" spans="1:13" ht="12.75">
      <c r="A23" s="62">
        <v>16</v>
      </c>
      <c r="B23" s="63" t="s">
        <v>20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"/>
      <c r="I23" s="6"/>
      <c r="J23" s="6"/>
      <c r="K23" s="6"/>
      <c r="L23" s="6"/>
      <c r="M23" s="6"/>
    </row>
    <row r="24" spans="1:13" ht="12.75">
      <c r="A24" s="62">
        <v>17</v>
      </c>
      <c r="B24" s="63" t="s">
        <v>21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"/>
      <c r="I24" s="6"/>
      <c r="J24" s="6"/>
      <c r="K24" s="6"/>
      <c r="L24" s="6"/>
      <c r="M24" s="6"/>
    </row>
    <row r="25" spans="1:13" ht="12.75">
      <c r="A25" s="62">
        <v>18</v>
      </c>
      <c r="B25" s="63" t="s">
        <v>19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"/>
      <c r="I25" s="6"/>
      <c r="J25" s="6"/>
      <c r="K25" s="6"/>
      <c r="L25" s="6"/>
      <c r="M25" s="6"/>
    </row>
    <row r="26" spans="1:13" ht="12.75">
      <c r="A26" s="62">
        <v>19</v>
      </c>
      <c r="B26" s="63" t="s">
        <v>123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"/>
      <c r="I26" s="6"/>
      <c r="J26" s="6"/>
      <c r="K26" s="6"/>
      <c r="L26" s="6"/>
      <c r="M26" s="6"/>
    </row>
    <row r="27" spans="1:13" s="206" customFormat="1" ht="14.25">
      <c r="A27" s="204"/>
      <c r="B27" s="154" t="s">
        <v>221</v>
      </c>
      <c r="C27" s="154">
        <f>SUM(C8:C26)</f>
        <v>2647</v>
      </c>
      <c r="D27" s="154">
        <f>SUM(D8:D26)</f>
        <v>2671</v>
      </c>
      <c r="E27" s="154">
        <f>SUM(E8:E26)</f>
        <v>11724</v>
      </c>
      <c r="F27" s="154">
        <f>SUM(F8:F26)</f>
        <v>0</v>
      </c>
      <c r="G27" s="154">
        <f>SUM(G8:G26)</f>
        <v>0</v>
      </c>
      <c r="H27" s="208"/>
      <c r="I27" s="208"/>
      <c r="J27" s="208"/>
      <c r="K27" s="208"/>
      <c r="L27" s="208"/>
      <c r="M27" s="208"/>
    </row>
    <row r="28" spans="1:13" ht="12.75">
      <c r="A28" s="62">
        <v>20</v>
      </c>
      <c r="B28" s="63" t="s">
        <v>23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"/>
      <c r="I28" s="6"/>
      <c r="J28" s="6"/>
      <c r="K28" s="6"/>
      <c r="L28" s="6"/>
      <c r="M28" s="6"/>
    </row>
    <row r="29" spans="1:13" ht="12.75">
      <c r="A29" s="62">
        <v>21</v>
      </c>
      <c r="B29" s="63" t="s">
        <v>256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"/>
      <c r="I29" s="6"/>
      <c r="J29" s="6"/>
      <c r="K29" s="6"/>
      <c r="L29" s="6"/>
      <c r="M29" s="6"/>
    </row>
    <row r="30" spans="1:13" ht="12.75">
      <c r="A30" s="62">
        <v>22</v>
      </c>
      <c r="B30" s="63" t="s">
        <v>166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"/>
      <c r="I30" s="6"/>
      <c r="J30" s="6"/>
      <c r="K30" s="6"/>
      <c r="L30" s="6"/>
      <c r="M30" s="6"/>
    </row>
    <row r="31" spans="1:13" ht="12.75">
      <c r="A31" s="62">
        <v>23</v>
      </c>
      <c r="B31" s="63" t="s">
        <v>24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"/>
      <c r="I31" s="6"/>
      <c r="J31" s="6"/>
      <c r="K31" s="6"/>
      <c r="L31" s="6"/>
      <c r="M31" s="6"/>
    </row>
    <row r="32" spans="1:13" ht="12.75">
      <c r="A32" s="62">
        <v>24</v>
      </c>
      <c r="B32" s="63" t="s">
        <v>22</v>
      </c>
      <c r="C32" s="63">
        <v>0</v>
      </c>
      <c r="D32" s="63">
        <v>0</v>
      </c>
      <c r="E32" s="63">
        <v>0</v>
      </c>
      <c r="F32" s="63">
        <v>73</v>
      </c>
      <c r="G32" s="63">
        <v>0</v>
      </c>
      <c r="H32" s="6"/>
      <c r="I32" s="6"/>
      <c r="J32" s="6"/>
      <c r="K32" s="6"/>
      <c r="L32" s="6"/>
      <c r="M32" s="6"/>
    </row>
    <row r="33" spans="1:13" ht="12.75">
      <c r="A33" s="62">
        <v>25</v>
      </c>
      <c r="B33" s="63" t="s">
        <v>139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"/>
      <c r="I33" s="6"/>
      <c r="J33" s="6"/>
      <c r="K33" s="6"/>
      <c r="L33" s="6"/>
      <c r="M33" s="6"/>
    </row>
    <row r="34" spans="1:13" ht="12.75">
      <c r="A34" s="62">
        <v>26</v>
      </c>
      <c r="B34" s="63" t="s">
        <v>18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"/>
      <c r="I34" s="6"/>
      <c r="J34" s="6"/>
      <c r="K34" s="6"/>
      <c r="L34" s="6"/>
      <c r="M34" s="6"/>
    </row>
    <row r="35" spans="1:13" ht="12.75">
      <c r="A35" s="62">
        <v>27</v>
      </c>
      <c r="B35" s="63" t="s">
        <v>102</v>
      </c>
      <c r="C35" s="63">
        <v>0</v>
      </c>
      <c r="D35" s="63">
        <v>857</v>
      </c>
      <c r="E35" s="63">
        <v>857</v>
      </c>
      <c r="F35" s="63">
        <v>0</v>
      </c>
      <c r="G35" s="63">
        <v>0</v>
      </c>
      <c r="H35" s="6"/>
      <c r="I35" s="6"/>
      <c r="J35" s="6"/>
      <c r="K35" s="6"/>
      <c r="L35" s="6"/>
      <c r="M35" s="6"/>
    </row>
    <row r="36" spans="1:13" s="206" customFormat="1" ht="14.25">
      <c r="A36" s="204"/>
      <c r="B36" s="154" t="s">
        <v>223</v>
      </c>
      <c r="C36" s="154">
        <f>SUM(C28:C35)</f>
        <v>0</v>
      </c>
      <c r="D36" s="154">
        <f>SUM(D28:D35)</f>
        <v>857</v>
      </c>
      <c r="E36" s="154">
        <f>SUM(E28:E35)</f>
        <v>857</v>
      </c>
      <c r="F36" s="154">
        <f>SUM(F28:F35)</f>
        <v>73</v>
      </c>
      <c r="G36" s="154">
        <f>SUM(G28:G35)</f>
        <v>0</v>
      </c>
      <c r="H36" s="208"/>
      <c r="I36" s="208"/>
      <c r="J36" s="208"/>
      <c r="K36" s="208"/>
      <c r="L36" s="208"/>
      <c r="M36" s="208"/>
    </row>
    <row r="37" spans="1:13" ht="12.75">
      <c r="A37" s="62">
        <v>28</v>
      </c>
      <c r="B37" s="63" t="s">
        <v>160</v>
      </c>
      <c r="C37" s="63">
        <v>0</v>
      </c>
      <c r="D37" s="63">
        <v>0</v>
      </c>
      <c r="E37" s="63">
        <v>248</v>
      </c>
      <c r="F37" s="63">
        <v>0</v>
      </c>
      <c r="G37" s="63">
        <v>0</v>
      </c>
      <c r="H37" s="6"/>
      <c r="I37" s="6"/>
      <c r="J37" s="6"/>
      <c r="K37" s="6"/>
      <c r="L37" s="6"/>
      <c r="M37" s="6"/>
    </row>
    <row r="38" spans="1:13" ht="12.75">
      <c r="A38" s="102">
        <v>29</v>
      </c>
      <c r="B38" s="63" t="s">
        <v>262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"/>
      <c r="I38" s="6"/>
      <c r="J38" s="6"/>
      <c r="K38" s="6"/>
      <c r="L38" s="6"/>
      <c r="M38" s="6"/>
    </row>
    <row r="39" spans="1:13" ht="12.75">
      <c r="A39" s="66">
        <v>30</v>
      </c>
      <c r="B39" s="63" t="s">
        <v>227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"/>
      <c r="I39" s="6"/>
      <c r="J39" s="6"/>
      <c r="K39" s="6"/>
      <c r="L39" s="6"/>
      <c r="M39" s="6"/>
    </row>
    <row r="40" spans="1:13" ht="12.75">
      <c r="A40" s="62">
        <v>31</v>
      </c>
      <c r="B40" s="63" t="s">
        <v>214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"/>
      <c r="I40" s="6"/>
      <c r="J40" s="6"/>
      <c r="K40" s="6"/>
      <c r="L40" s="6"/>
      <c r="M40" s="6"/>
    </row>
    <row r="41" spans="1:13" ht="12.75">
      <c r="A41" s="66">
        <v>32</v>
      </c>
      <c r="B41" s="63" t="s">
        <v>231</v>
      </c>
      <c r="C41" s="63">
        <v>8835</v>
      </c>
      <c r="D41" s="63">
        <v>4500</v>
      </c>
      <c r="E41" s="63">
        <v>13335</v>
      </c>
      <c r="F41" s="63">
        <v>0</v>
      </c>
      <c r="G41" s="63">
        <v>0</v>
      </c>
      <c r="H41" s="6"/>
      <c r="I41" s="6"/>
      <c r="J41" s="6"/>
      <c r="K41" s="6"/>
      <c r="L41" s="6"/>
      <c r="M41" s="6"/>
    </row>
    <row r="42" spans="1:13" ht="12.75">
      <c r="A42" s="62">
        <v>33</v>
      </c>
      <c r="B42" s="63" t="s">
        <v>215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"/>
      <c r="I42" s="6"/>
      <c r="J42" s="6"/>
      <c r="K42" s="6"/>
      <c r="L42" s="6"/>
      <c r="M42" s="6"/>
    </row>
    <row r="43" spans="1:13" ht="12.75">
      <c r="A43" s="62">
        <v>34</v>
      </c>
      <c r="B43" s="63" t="s">
        <v>243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"/>
      <c r="I43" s="6"/>
      <c r="J43" s="6"/>
      <c r="K43" s="6"/>
      <c r="L43" s="6"/>
      <c r="M43" s="6"/>
    </row>
    <row r="44" spans="1:13" ht="12.75">
      <c r="A44" s="62">
        <v>35</v>
      </c>
      <c r="B44" s="63" t="s">
        <v>234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"/>
      <c r="I44" s="6"/>
      <c r="J44" s="6"/>
      <c r="K44" s="6"/>
      <c r="L44" s="6"/>
      <c r="M44" s="6"/>
    </row>
    <row r="45" spans="1:13" ht="12.75">
      <c r="A45" s="62">
        <v>36</v>
      </c>
      <c r="B45" s="63" t="s">
        <v>246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"/>
      <c r="I45" s="6"/>
      <c r="J45" s="6"/>
      <c r="K45" s="6"/>
      <c r="L45" s="6"/>
      <c r="M45" s="6"/>
    </row>
    <row r="46" spans="1:13" ht="12.75">
      <c r="A46" s="62">
        <v>37</v>
      </c>
      <c r="B46" s="63" t="s">
        <v>25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"/>
      <c r="I46" s="6"/>
      <c r="J46" s="6"/>
      <c r="K46" s="6"/>
      <c r="L46" s="6"/>
      <c r="M46" s="6"/>
    </row>
    <row r="47" spans="1:13" ht="12.75">
      <c r="A47" s="62">
        <v>38</v>
      </c>
      <c r="B47" s="63" t="s">
        <v>220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"/>
      <c r="I47" s="6"/>
      <c r="J47" s="6"/>
      <c r="K47" s="6"/>
      <c r="L47" s="6"/>
      <c r="M47" s="6"/>
    </row>
    <row r="48" spans="1:13" ht="12.75">
      <c r="A48" s="62">
        <v>39</v>
      </c>
      <c r="B48" s="63" t="s">
        <v>447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"/>
      <c r="I48" s="6"/>
      <c r="J48" s="6"/>
      <c r="K48" s="6"/>
      <c r="L48" s="6"/>
      <c r="M48" s="6"/>
    </row>
    <row r="49" spans="1:13" ht="12.75">
      <c r="A49" s="62">
        <v>40</v>
      </c>
      <c r="B49" s="63" t="s">
        <v>477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"/>
      <c r="I49" s="6"/>
      <c r="J49" s="6"/>
      <c r="K49" s="6"/>
      <c r="L49" s="6"/>
      <c r="M49" s="6"/>
    </row>
    <row r="50" spans="1:13" ht="12.75">
      <c r="A50" s="62"/>
      <c r="C50" s="65"/>
      <c r="D50" s="65"/>
      <c r="E50" s="65"/>
      <c r="F50" s="65"/>
      <c r="G50" s="65"/>
      <c r="H50" s="6"/>
      <c r="I50" s="6"/>
      <c r="J50" s="6"/>
      <c r="K50" s="6"/>
      <c r="L50" s="6"/>
      <c r="M50" s="6"/>
    </row>
    <row r="51" spans="1:7" s="206" customFormat="1" ht="14.25">
      <c r="A51" s="204"/>
      <c r="B51" s="110" t="s">
        <v>32</v>
      </c>
      <c r="C51" s="154">
        <f>C27+C36+C47+C50</f>
        <v>2647</v>
      </c>
      <c r="D51" s="154">
        <f>D27+D36+D47+D50</f>
        <v>3528</v>
      </c>
      <c r="E51" s="154">
        <f>E27+E36+E47+E50</f>
        <v>12581</v>
      </c>
      <c r="F51" s="154">
        <f>F27+F36+F47+F50</f>
        <v>73</v>
      </c>
      <c r="G51" s="154">
        <f>G27+G36+G47+G50</f>
        <v>0</v>
      </c>
    </row>
    <row r="54" ht="12.75">
      <c r="C54" s="6">
        <v>22</v>
      </c>
    </row>
    <row r="55" ht="12.75">
      <c r="C55" s="6">
        <v>22</v>
      </c>
    </row>
  </sheetData>
  <mergeCells count="3">
    <mergeCell ref="C4:E4"/>
    <mergeCell ref="F4:G4"/>
    <mergeCell ref="C5:C7"/>
  </mergeCells>
  <printOptions gridLines="1" horizontalCentered="1"/>
  <pageMargins left="0.75" right="0.75" top="0.75" bottom="0.75" header="0.5" footer="0.5"/>
  <pageSetup blackAndWhite="1" horizontalDpi="300" verticalDpi="300" orientation="landscape" paperSize="9" scale="7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77"/>
  <sheetViews>
    <sheetView zoomScale="115" zoomScaleNormal="115" workbookViewId="0" topLeftCell="A1">
      <selection activeCell="D15" sqref="D15"/>
    </sheetView>
  </sheetViews>
  <sheetFormatPr defaultColWidth="9.140625" defaultRowHeight="12.75"/>
  <cols>
    <col min="1" max="1" width="3.7109375" style="457" customWidth="1"/>
    <col min="2" max="2" width="22.57421875" style="457" customWidth="1"/>
    <col min="3" max="3" width="7.00390625" style="475" customWidth="1"/>
    <col min="4" max="4" width="14.00390625" style="475" customWidth="1"/>
    <col min="5" max="5" width="7.140625" style="475" customWidth="1"/>
    <col min="6" max="6" width="11.7109375" style="571" customWidth="1"/>
    <col min="7" max="7" width="5.57421875" style="475" customWidth="1"/>
    <col min="8" max="8" width="10.57421875" style="475" bestFit="1" customWidth="1"/>
    <col min="9" max="9" width="7.28125" style="571" customWidth="1"/>
    <col min="10" max="10" width="9.57421875" style="571" customWidth="1"/>
    <col min="11" max="11" width="7.00390625" style="475" customWidth="1"/>
    <col min="12" max="12" width="13.8515625" style="475" customWidth="1"/>
    <col min="13" max="13" width="8.28125" style="475" customWidth="1"/>
    <col min="14" max="14" width="11.7109375" style="571" customWidth="1"/>
    <col min="15" max="15" width="6.7109375" style="475" customWidth="1"/>
    <col min="16" max="16" width="9.28125" style="475" customWidth="1"/>
    <col min="17" max="17" width="7.8515625" style="571" customWidth="1"/>
    <col min="18" max="18" width="10.140625" style="571" customWidth="1"/>
    <col min="19" max="19" width="6.421875" style="475" customWidth="1"/>
    <col min="20" max="20" width="10.140625" style="475" customWidth="1"/>
    <col min="21" max="21" width="9.140625" style="457" customWidth="1"/>
    <col min="22" max="22" width="13.140625" style="457" customWidth="1"/>
    <col min="23" max="23" width="11.7109375" style="138" customWidth="1"/>
    <col min="24" max="16384" width="9.140625" style="138" customWidth="1"/>
  </cols>
  <sheetData>
    <row r="1" spans="1:20" ht="18" customHeight="1">
      <c r="A1" s="501"/>
      <c r="B1" s="501"/>
      <c r="C1" s="467"/>
      <c r="D1" s="467"/>
      <c r="E1" s="467"/>
      <c r="F1" s="579"/>
      <c r="G1" s="467"/>
      <c r="H1" s="467"/>
      <c r="I1" s="579"/>
      <c r="J1" s="579"/>
      <c r="K1" s="467"/>
      <c r="L1" s="467"/>
      <c r="M1" s="467"/>
      <c r="N1" s="579"/>
      <c r="O1" s="467"/>
      <c r="P1" s="467"/>
      <c r="Q1" s="579"/>
      <c r="R1" s="579"/>
      <c r="S1" s="467"/>
      <c r="T1" s="467"/>
    </row>
    <row r="2" spans="1:20" ht="18" customHeight="1">
      <c r="A2" s="501"/>
      <c r="B2" s="501"/>
      <c r="C2" s="467"/>
      <c r="D2" s="467"/>
      <c r="E2" s="467"/>
      <c r="F2" s="579"/>
      <c r="G2" s="467"/>
      <c r="H2" s="467"/>
      <c r="I2" s="579"/>
      <c r="J2" s="579"/>
      <c r="K2" s="467"/>
      <c r="L2" s="467"/>
      <c r="M2" s="467"/>
      <c r="N2" s="579"/>
      <c r="O2" s="467"/>
      <c r="P2" s="467"/>
      <c r="Q2" s="579"/>
      <c r="R2" s="579"/>
      <c r="S2" s="467"/>
      <c r="T2" s="467"/>
    </row>
    <row r="3" spans="1:20" ht="18" customHeight="1">
      <c r="A3" s="501"/>
      <c r="B3" s="501"/>
      <c r="C3" s="467"/>
      <c r="D3" s="467"/>
      <c r="E3" s="467"/>
      <c r="F3" s="579"/>
      <c r="G3" s="467"/>
      <c r="H3" s="467"/>
      <c r="I3" s="579"/>
      <c r="J3" s="579"/>
      <c r="K3" s="467"/>
      <c r="L3" s="467"/>
      <c r="M3" s="467"/>
      <c r="N3" s="579"/>
      <c r="O3" s="467"/>
      <c r="P3" s="467"/>
      <c r="Q3" s="579"/>
      <c r="R3" s="579"/>
      <c r="S3" s="467"/>
      <c r="T3" s="467"/>
    </row>
    <row r="4" spans="1:24" ht="18" customHeight="1">
      <c r="A4" s="149" t="s">
        <v>4</v>
      </c>
      <c r="B4" s="149" t="s">
        <v>5</v>
      </c>
      <c r="C4" s="712" t="s">
        <v>248</v>
      </c>
      <c r="D4" s="713"/>
      <c r="E4" s="713"/>
      <c r="F4" s="713"/>
      <c r="G4" s="713"/>
      <c r="H4" s="713"/>
      <c r="I4" s="734"/>
      <c r="J4" s="734"/>
      <c r="K4" s="712" t="s">
        <v>92</v>
      </c>
      <c r="L4" s="713"/>
      <c r="M4" s="713"/>
      <c r="N4" s="713"/>
      <c r="O4" s="713"/>
      <c r="P4" s="713"/>
      <c r="Q4" s="734"/>
      <c r="R4" s="734"/>
      <c r="S4" s="681" t="s">
        <v>245</v>
      </c>
      <c r="T4" s="682"/>
      <c r="W4" s="457"/>
      <c r="X4" s="457"/>
    </row>
    <row r="5" spans="1:24" ht="12">
      <c r="A5" s="390" t="s">
        <v>6</v>
      </c>
      <c r="B5" s="390"/>
      <c r="C5" s="735" t="s">
        <v>458</v>
      </c>
      <c r="D5" s="736"/>
      <c r="E5" s="735" t="s">
        <v>459</v>
      </c>
      <c r="F5" s="736"/>
      <c r="G5" s="735" t="s">
        <v>460</v>
      </c>
      <c r="H5" s="736"/>
      <c r="I5" s="740" t="s">
        <v>233</v>
      </c>
      <c r="J5" s="735"/>
      <c r="K5" s="735" t="s">
        <v>458</v>
      </c>
      <c r="L5" s="736"/>
      <c r="M5" s="735" t="s">
        <v>459</v>
      </c>
      <c r="N5" s="736"/>
      <c r="O5" s="735" t="s">
        <v>460</v>
      </c>
      <c r="P5" s="736"/>
      <c r="Q5" s="738" t="s">
        <v>233</v>
      </c>
      <c r="R5" s="739"/>
      <c r="S5" s="608" t="s">
        <v>54</v>
      </c>
      <c r="T5" s="608" t="s">
        <v>61</v>
      </c>
      <c r="W5" s="457"/>
      <c r="X5" s="457"/>
    </row>
    <row r="6" spans="1:24" ht="12">
      <c r="A6" s="150"/>
      <c r="B6" s="150" t="s">
        <v>33</v>
      </c>
      <c r="C6" s="398" t="s">
        <v>54</v>
      </c>
      <c r="D6" s="398" t="s">
        <v>61</v>
      </c>
      <c r="E6" s="398" t="s">
        <v>54</v>
      </c>
      <c r="F6" s="336" t="s">
        <v>61</v>
      </c>
      <c r="G6" s="398" t="s">
        <v>54</v>
      </c>
      <c r="H6" s="398" t="s">
        <v>61</v>
      </c>
      <c r="I6" s="336" t="s">
        <v>54</v>
      </c>
      <c r="J6" s="574" t="s">
        <v>61</v>
      </c>
      <c r="K6" s="398" t="s">
        <v>54</v>
      </c>
      <c r="L6" s="398" t="s">
        <v>61</v>
      </c>
      <c r="M6" s="398" t="s">
        <v>54</v>
      </c>
      <c r="N6" s="336" t="s">
        <v>61</v>
      </c>
      <c r="O6" s="398" t="s">
        <v>54</v>
      </c>
      <c r="P6" s="398" t="s">
        <v>61</v>
      </c>
      <c r="Q6" s="336" t="s">
        <v>54</v>
      </c>
      <c r="R6" s="574" t="s">
        <v>61</v>
      </c>
      <c r="S6" s="398"/>
      <c r="T6" s="398"/>
      <c r="W6" s="457"/>
      <c r="X6" s="457"/>
    </row>
    <row r="7" spans="1:23" s="276" customFormat="1" ht="12.75">
      <c r="A7" s="151">
        <v>1</v>
      </c>
      <c r="B7" s="189" t="s">
        <v>7</v>
      </c>
      <c r="C7" s="189">
        <v>771</v>
      </c>
      <c r="D7" s="189">
        <v>1330</v>
      </c>
      <c r="E7" s="189">
        <v>681</v>
      </c>
      <c r="F7" s="508">
        <f aca="true" t="shared" si="0" ref="F7:F25">W7-D7-H7</f>
        <v>1592</v>
      </c>
      <c r="G7" s="189">
        <v>0</v>
      </c>
      <c r="H7" s="189">
        <v>0</v>
      </c>
      <c r="I7" s="508">
        <f>C7+E7+G7</f>
        <v>1452</v>
      </c>
      <c r="J7" s="508">
        <f>D7+F7+H7</f>
        <v>2922</v>
      </c>
      <c r="K7" s="189">
        <v>4305</v>
      </c>
      <c r="L7" s="189">
        <v>4532</v>
      </c>
      <c r="M7" s="189">
        <v>5241</v>
      </c>
      <c r="N7" s="508">
        <f aca="true" t="shared" si="1" ref="N7:N49">V7-L7-P7</f>
        <v>5580</v>
      </c>
      <c r="O7" s="189">
        <v>0</v>
      </c>
      <c r="P7" s="189">
        <v>0</v>
      </c>
      <c r="Q7" s="508">
        <f>K7+M7+O7</f>
        <v>9546</v>
      </c>
      <c r="R7" s="508">
        <f>L7+N7+P7</f>
        <v>10112</v>
      </c>
      <c r="S7" s="189">
        <v>3865</v>
      </c>
      <c r="T7" s="189">
        <v>4937</v>
      </c>
      <c r="V7" s="476">
        <v>10112</v>
      </c>
      <c r="W7" s="476">
        <v>2922</v>
      </c>
    </row>
    <row r="8" spans="1:23" s="276" customFormat="1" ht="12.75">
      <c r="A8" s="151">
        <v>2</v>
      </c>
      <c r="B8" s="189" t="s">
        <v>8</v>
      </c>
      <c r="C8" s="189">
        <v>9</v>
      </c>
      <c r="D8" s="189">
        <v>308</v>
      </c>
      <c r="E8" s="189">
        <v>0</v>
      </c>
      <c r="F8" s="508">
        <f t="shared" si="0"/>
        <v>0</v>
      </c>
      <c r="G8" s="189">
        <v>0</v>
      </c>
      <c r="H8" s="189">
        <v>0</v>
      </c>
      <c r="I8" s="508">
        <f aca="true" t="shared" si="2" ref="I8:I25">C8+E8+G8</f>
        <v>9</v>
      </c>
      <c r="J8" s="508">
        <f aca="true" t="shared" si="3" ref="J8:J25">D8+F8+H8</f>
        <v>308</v>
      </c>
      <c r="K8" s="189">
        <v>49</v>
      </c>
      <c r="L8" s="189">
        <v>406</v>
      </c>
      <c r="M8" s="189">
        <v>217</v>
      </c>
      <c r="N8" s="508">
        <f t="shared" si="1"/>
        <v>3205</v>
      </c>
      <c r="O8" s="189">
        <v>1</v>
      </c>
      <c r="P8" s="189">
        <v>1680</v>
      </c>
      <c r="Q8" s="508">
        <f aca="true" t="shared" si="4" ref="Q8:Q25">K8+M8+O8</f>
        <v>267</v>
      </c>
      <c r="R8" s="508">
        <f aca="true" t="shared" si="5" ref="R8:R24">L8+N8+P8</f>
        <v>5291</v>
      </c>
      <c r="S8" s="189">
        <v>0</v>
      </c>
      <c r="T8" s="189">
        <v>0</v>
      </c>
      <c r="V8" s="476">
        <v>5291</v>
      </c>
      <c r="W8" s="476">
        <v>308</v>
      </c>
    </row>
    <row r="9" spans="1:24" s="276" customFormat="1" ht="12.75">
      <c r="A9" s="151">
        <v>3</v>
      </c>
      <c r="B9" s="189" t="s">
        <v>9</v>
      </c>
      <c r="C9" s="189">
        <v>672</v>
      </c>
      <c r="D9" s="189">
        <v>76</v>
      </c>
      <c r="E9" s="189">
        <v>38</v>
      </c>
      <c r="F9" s="508">
        <f t="shared" si="0"/>
        <v>8807</v>
      </c>
      <c r="G9" s="189">
        <v>0</v>
      </c>
      <c r="H9" s="189">
        <v>0</v>
      </c>
      <c r="I9" s="508">
        <f t="shared" si="2"/>
        <v>710</v>
      </c>
      <c r="J9" s="508">
        <f t="shared" si="3"/>
        <v>8883</v>
      </c>
      <c r="K9" s="189">
        <v>1529</v>
      </c>
      <c r="L9" s="189">
        <v>23142</v>
      </c>
      <c r="M9" s="189">
        <v>2084</v>
      </c>
      <c r="N9" s="508">
        <f t="shared" si="1"/>
        <v>5013</v>
      </c>
      <c r="O9" s="189">
        <v>0</v>
      </c>
      <c r="P9" s="189">
        <v>0</v>
      </c>
      <c r="Q9" s="508">
        <f t="shared" si="4"/>
        <v>3613</v>
      </c>
      <c r="R9" s="508">
        <f t="shared" si="5"/>
        <v>28155</v>
      </c>
      <c r="S9" s="189">
        <v>2041</v>
      </c>
      <c r="T9" s="189">
        <v>13143.35</v>
      </c>
      <c r="V9" s="476">
        <v>28155</v>
      </c>
      <c r="W9" s="476">
        <v>8883</v>
      </c>
      <c r="X9" s="276">
        <f>488+496</f>
        <v>984</v>
      </c>
    </row>
    <row r="10" spans="1:23" s="276" customFormat="1" ht="12.75">
      <c r="A10" s="151">
        <v>4</v>
      </c>
      <c r="B10" s="189" t="s">
        <v>10</v>
      </c>
      <c r="C10" s="189">
        <v>282</v>
      </c>
      <c r="D10" s="189">
        <v>1853</v>
      </c>
      <c r="E10" s="189">
        <v>751</v>
      </c>
      <c r="F10" s="508">
        <f t="shared" si="0"/>
        <v>2092</v>
      </c>
      <c r="G10" s="189">
        <v>5</v>
      </c>
      <c r="H10" s="189">
        <v>1000</v>
      </c>
      <c r="I10" s="508">
        <f t="shared" si="2"/>
        <v>1038</v>
      </c>
      <c r="J10" s="508">
        <f t="shared" si="3"/>
        <v>4945</v>
      </c>
      <c r="K10" s="189">
        <v>3562</v>
      </c>
      <c r="L10" s="189">
        <v>18437</v>
      </c>
      <c r="M10" s="189">
        <v>8774</v>
      </c>
      <c r="N10" s="508">
        <f t="shared" si="1"/>
        <v>16583</v>
      </c>
      <c r="O10" s="189">
        <v>0</v>
      </c>
      <c r="P10" s="189">
        <v>0</v>
      </c>
      <c r="Q10" s="508">
        <f t="shared" si="4"/>
        <v>12336</v>
      </c>
      <c r="R10" s="508">
        <f t="shared" si="5"/>
        <v>35020</v>
      </c>
      <c r="S10" s="189">
        <v>6389</v>
      </c>
      <c r="T10" s="189">
        <v>24030</v>
      </c>
      <c r="V10" s="476">
        <v>35020</v>
      </c>
      <c r="W10" s="476">
        <v>4945</v>
      </c>
    </row>
    <row r="11" spans="1:23" s="276" customFormat="1" ht="12.75">
      <c r="A11" s="151">
        <v>5</v>
      </c>
      <c r="B11" s="189" t="s">
        <v>11</v>
      </c>
      <c r="C11" s="189">
        <v>244</v>
      </c>
      <c r="D11" s="189">
        <v>1045</v>
      </c>
      <c r="E11" s="189">
        <v>158</v>
      </c>
      <c r="F11" s="508">
        <f t="shared" si="0"/>
        <v>1116</v>
      </c>
      <c r="G11" s="189">
        <v>0</v>
      </c>
      <c r="H11" s="189">
        <v>0</v>
      </c>
      <c r="I11" s="508">
        <f t="shared" si="2"/>
        <v>402</v>
      </c>
      <c r="J11" s="508">
        <f t="shared" si="3"/>
        <v>2161</v>
      </c>
      <c r="K11" s="189">
        <v>1638</v>
      </c>
      <c r="L11" s="189">
        <v>3633</v>
      </c>
      <c r="M11" s="189">
        <v>6181</v>
      </c>
      <c r="N11" s="508">
        <f t="shared" si="1"/>
        <v>4769</v>
      </c>
      <c r="O11" s="189">
        <v>0</v>
      </c>
      <c r="P11" s="189">
        <v>0</v>
      </c>
      <c r="Q11" s="508">
        <f t="shared" si="4"/>
        <v>7819</v>
      </c>
      <c r="R11" s="508">
        <f t="shared" si="5"/>
        <v>8402</v>
      </c>
      <c r="S11" s="189">
        <v>1351</v>
      </c>
      <c r="T11" s="189">
        <v>1678</v>
      </c>
      <c r="V11" s="476">
        <v>8402</v>
      </c>
      <c r="W11" s="476">
        <v>2161</v>
      </c>
    </row>
    <row r="12" spans="1:23" s="276" customFormat="1" ht="12.75">
      <c r="A12" s="151">
        <v>6</v>
      </c>
      <c r="B12" s="189" t="s">
        <v>12</v>
      </c>
      <c r="C12" s="189">
        <v>99</v>
      </c>
      <c r="D12" s="189">
        <v>1530</v>
      </c>
      <c r="E12" s="189">
        <v>27</v>
      </c>
      <c r="F12" s="508">
        <f t="shared" si="0"/>
        <v>1030</v>
      </c>
      <c r="G12" s="189">
        <v>0</v>
      </c>
      <c r="H12" s="189">
        <v>0</v>
      </c>
      <c r="I12" s="508">
        <f t="shared" si="2"/>
        <v>126</v>
      </c>
      <c r="J12" s="508">
        <f t="shared" si="3"/>
        <v>2560</v>
      </c>
      <c r="K12" s="189">
        <v>916</v>
      </c>
      <c r="L12" s="189">
        <v>4194</v>
      </c>
      <c r="M12" s="189">
        <v>2319</v>
      </c>
      <c r="N12" s="508">
        <f t="shared" si="1"/>
        <v>3648</v>
      </c>
      <c r="O12" s="189">
        <v>0</v>
      </c>
      <c r="P12" s="189">
        <v>0</v>
      </c>
      <c r="Q12" s="508">
        <f t="shared" si="4"/>
        <v>3235</v>
      </c>
      <c r="R12" s="508">
        <f t="shared" si="5"/>
        <v>7842</v>
      </c>
      <c r="S12" s="189">
        <v>971</v>
      </c>
      <c r="T12" s="189">
        <v>14157</v>
      </c>
      <c r="V12" s="476">
        <v>7842</v>
      </c>
      <c r="W12" s="476">
        <v>2560</v>
      </c>
    </row>
    <row r="13" spans="1:23" s="276" customFormat="1" ht="12.75">
      <c r="A13" s="151">
        <v>7</v>
      </c>
      <c r="B13" s="189" t="s">
        <v>13</v>
      </c>
      <c r="C13" s="189">
        <v>890</v>
      </c>
      <c r="D13" s="189">
        <v>2517</v>
      </c>
      <c r="E13" s="189">
        <v>657</v>
      </c>
      <c r="F13" s="508">
        <f t="shared" si="0"/>
        <v>2359</v>
      </c>
      <c r="G13" s="189">
        <v>0</v>
      </c>
      <c r="H13" s="189">
        <v>0</v>
      </c>
      <c r="I13" s="508">
        <f t="shared" si="2"/>
        <v>1547</v>
      </c>
      <c r="J13" s="508">
        <f t="shared" si="3"/>
        <v>4876</v>
      </c>
      <c r="K13" s="189">
        <v>12285</v>
      </c>
      <c r="L13" s="189">
        <v>15774</v>
      </c>
      <c r="M13" s="189">
        <v>12940</v>
      </c>
      <c r="N13" s="508">
        <f t="shared" si="1"/>
        <v>22302</v>
      </c>
      <c r="O13" s="189">
        <v>849</v>
      </c>
      <c r="P13" s="189">
        <v>1722</v>
      </c>
      <c r="Q13" s="508">
        <f t="shared" si="4"/>
        <v>26074</v>
      </c>
      <c r="R13" s="508">
        <f t="shared" si="5"/>
        <v>39798</v>
      </c>
      <c r="S13" s="189">
        <v>2750</v>
      </c>
      <c r="T13" s="189">
        <v>14258</v>
      </c>
      <c r="V13" s="476">
        <v>39798</v>
      </c>
      <c r="W13" s="476">
        <v>4876</v>
      </c>
    </row>
    <row r="14" spans="1:23" s="276" customFormat="1" ht="12.75">
      <c r="A14" s="151">
        <v>8</v>
      </c>
      <c r="B14" s="189" t="s">
        <v>159</v>
      </c>
      <c r="C14" s="189">
        <v>78</v>
      </c>
      <c r="D14" s="189">
        <v>280</v>
      </c>
      <c r="E14" s="189">
        <v>62</v>
      </c>
      <c r="F14" s="508">
        <f t="shared" si="0"/>
        <v>252</v>
      </c>
      <c r="G14" s="189">
        <v>0</v>
      </c>
      <c r="H14" s="189">
        <v>0</v>
      </c>
      <c r="I14" s="508">
        <f t="shared" si="2"/>
        <v>140</v>
      </c>
      <c r="J14" s="508">
        <f t="shared" si="3"/>
        <v>532</v>
      </c>
      <c r="K14" s="189">
        <v>65</v>
      </c>
      <c r="L14" s="189">
        <v>268</v>
      </c>
      <c r="M14" s="189">
        <v>238</v>
      </c>
      <c r="N14" s="508">
        <f t="shared" si="1"/>
        <v>499</v>
      </c>
      <c r="O14" s="189">
        <v>0</v>
      </c>
      <c r="P14" s="189">
        <v>0</v>
      </c>
      <c r="Q14" s="508">
        <f t="shared" si="4"/>
        <v>303</v>
      </c>
      <c r="R14" s="508">
        <f t="shared" si="5"/>
        <v>767</v>
      </c>
      <c r="S14" s="189">
        <v>60</v>
      </c>
      <c r="T14" s="189">
        <v>76.07</v>
      </c>
      <c r="V14" s="476">
        <v>767</v>
      </c>
      <c r="W14" s="476">
        <v>532</v>
      </c>
    </row>
    <row r="15" spans="1:23" s="276" customFormat="1" ht="12.75">
      <c r="A15" s="151">
        <v>9</v>
      </c>
      <c r="B15" s="189" t="s">
        <v>14</v>
      </c>
      <c r="C15" s="189">
        <v>435</v>
      </c>
      <c r="D15" s="189">
        <v>5650</v>
      </c>
      <c r="E15" s="189">
        <v>38</v>
      </c>
      <c r="F15" s="508">
        <f t="shared" si="0"/>
        <v>360</v>
      </c>
      <c r="G15" s="189">
        <v>3</v>
      </c>
      <c r="H15" s="189">
        <v>2763</v>
      </c>
      <c r="I15" s="508">
        <f t="shared" si="2"/>
        <v>476</v>
      </c>
      <c r="J15" s="508">
        <f t="shared" si="3"/>
        <v>8773</v>
      </c>
      <c r="K15" s="189">
        <v>3686</v>
      </c>
      <c r="L15" s="189">
        <v>12850</v>
      </c>
      <c r="M15" s="189">
        <v>158</v>
      </c>
      <c r="N15" s="508">
        <f t="shared" si="1"/>
        <v>2114</v>
      </c>
      <c r="O15" s="189">
        <v>8</v>
      </c>
      <c r="P15" s="189">
        <v>4559</v>
      </c>
      <c r="Q15" s="508">
        <f t="shared" si="4"/>
        <v>3852</v>
      </c>
      <c r="R15" s="508">
        <f t="shared" si="5"/>
        <v>19523</v>
      </c>
      <c r="S15" s="189">
        <v>5660</v>
      </c>
      <c r="T15" s="189">
        <v>11212</v>
      </c>
      <c r="V15" s="476">
        <v>19523</v>
      </c>
      <c r="W15" s="476">
        <v>8773</v>
      </c>
    </row>
    <row r="16" spans="1:23" s="276" customFormat="1" ht="12.75">
      <c r="A16" s="151">
        <v>10</v>
      </c>
      <c r="B16" s="189" t="s">
        <v>15</v>
      </c>
      <c r="C16" s="189">
        <v>11</v>
      </c>
      <c r="D16" s="189">
        <v>16</v>
      </c>
      <c r="E16" s="189">
        <v>11</v>
      </c>
      <c r="F16" s="508">
        <f t="shared" si="0"/>
        <v>48</v>
      </c>
      <c r="G16" s="189">
        <v>0</v>
      </c>
      <c r="H16" s="189">
        <v>0</v>
      </c>
      <c r="I16" s="508">
        <f t="shared" si="2"/>
        <v>22</v>
      </c>
      <c r="J16" s="508">
        <f t="shared" si="3"/>
        <v>64</v>
      </c>
      <c r="K16" s="189">
        <v>128</v>
      </c>
      <c r="L16" s="189">
        <v>417</v>
      </c>
      <c r="M16" s="189">
        <v>276</v>
      </c>
      <c r="N16" s="508">
        <f t="shared" si="1"/>
        <v>331</v>
      </c>
      <c r="O16" s="189">
        <v>0</v>
      </c>
      <c r="P16" s="189">
        <v>0</v>
      </c>
      <c r="Q16" s="508">
        <f t="shared" si="4"/>
        <v>404</v>
      </c>
      <c r="R16" s="508">
        <f t="shared" si="5"/>
        <v>748</v>
      </c>
      <c r="S16" s="189">
        <v>12</v>
      </c>
      <c r="T16" s="189">
        <v>13.47</v>
      </c>
      <c r="V16" s="476">
        <v>748</v>
      </c>
      <c r="W16" s="476">
        <v>64</v>
      </c>
    </row>
    <row r="17" spans="1:23" s="276" customFormat="1" ht="12.75">
      <c r="A17" s="151">
        <v>11</v>
      </c>
      <c r="B17" s="189" t="s">
        <v>16</v>
      </c>
      <c r="C17" s="189">
        <v>30</v>
      </c>
      <c r="D17" s="189">
        <v>1526</v>
      </c>
      <c r="E17" s="189">
        <v>47</v>
      </c>
      <c r="F17" s="508">
        <f t="shared" si="0"/>
        <v>1234</v>
      </c>
      <c r="G17" s="189">
        <v>0</v>
      </c>
      <c r="H17" s="189">
        <v>0</v>
      </c>
      <c r="I17" s="508">
        <f t="shared" si="2"/>
        <v>77</v>
      </c>
      <c r="J17" s="508">
        <f t="shared" si="3"/>
        <v>2760</v>
      </c>
      <c r="K17" s="189">
        <v>131</v>
      </c>
      <c r="L17" s="189">
        <v>472</v>
      </c>
      <c r="M17" s="189">
        <v>49</v>
      </c>
      <c r="N17" s="508">
        <f t="shared" si="1"/>
        <v>221</v>
      </c>
      <c r="O17" s="189">
        <v>0</v>
      </c>
      <c r="P17" s="189">
        <v>0</v>
      </c>
      <c r="Q17" s="508">
        <f t="shared" si="4"/>
        <v>180</v>
      </c>
      <c r="R17" s="508">
        <f t="shared" si="5"/>
        <v>693</v>
      </c>
      <c r="S17" s="189">
        <v>118</v>
      </c>
      <c r="T17" s="189">
        <v>829.47</v>
      </c>
      <c r="V17" s="476">
        <v>693</v>
      </c>
      <c r="W17" s="476">
        <v>2760</v>
      </c>
    </row>
    <row r="18" spans="1:23" s="276" customFormat="1" ht="12.75">
      <c r="A18" s="151">
        <v>12</v>
      </c>
      <c r="B18" s="189" t="s">
        <v>17</v>
      </c>
      <c r="C18" s="189">
        <v>219</v>
      </c>
      <c r="D18" s="189">
        <v>730</v>
      </c>
      <c r="E18" s="189">
        <v>180</v>
      </c>
      <c r="F18" s="508">
        <f t="shared" si="0"/>
        <v>963</v>
      </c>
      <c r="G18" s="189">
        <v>0</v>
      </c>
      <c r="H18" s="189">
        <v>0</v>
      </c>
      <c r="I18" s="508">
        <f t="shared" si="2"/>
        <v>399</v>
      </c>
      <c r="J18" s="508">
        <f t="shared" si="3"/>
        <v>1693</v>
      </c>
      <c r="K18" s="189">
        <v>520</v>
      </c>
      <c r="L18" s="189">
        <v>3012</v>
      </c>
      <c r="M18" s="189">
        <v>1742</v>
      </c>
      <c r="N18" s="508">
        <f t="shared" si="1"/>
        <v>1108</v>
      </c>
      <c r="O18" s="189">
        <v>0</v>
      </c>
      <c r="P18" s="189">
        <v>0</v>
      </c>
      <c r="Q18" s="508">
        <f t="shared" si="4"/>
        <v>2262</v>
      </c>
      <c r="R18" s="508">
        <f t="shared" si="5"/>
        <v>4120</v>
      </c>
      <c r="S18" s="189">
        <v>629</v>
      </c>
      <c r="T18" s="189">
        <v>5558.2</v>
      </c>
      <c r="V18" s="476">
        <v>4120</v>
      </c>
      <c r="W18" s="476">
        <v>1693</v>
      </c>
    </row>
    <row r="19" spans="1:23" s="276" customFormat="1" ht="12.75">
      <c r="A19" s="151">
        <v>13</v>
      </c>
      <c r="B19" s="189" t="s">
        <v>161</v>
      </c>
      <c r="C19" s="189">
        <v>5</v>
      </c>
      <c r="D19" s="189">
        <v>15</v>
      </c>
      <c r="E19" s="189">
        <v>84</v>
      </c>
      <c r="F19" s="508">
        <f t="shared" si="0"/>
        <v>117</v>
      </c>
      <c r="G19" s="189">
        <v>0</v>
      </c>
      <c r="H19" s="189">
        <v>0</v>
      </c>
      <c r="I19" s="508">
        <f t="shared" si="2"/>
        <v>89</v>
      </c>
      <c r="J19" s="508">
        <f t="shared" si="3"/>
        <v>132</v>
      </c>
      <c r="K19" s="189">
        <v>438</v>
      </c>
      <c r="L19" s="189">
        <v>2050</v>
      </c>
      <c r="M19" s="189">
        <v>2132</v>
      </c>
      <c r="N19" s="508">
        <f t="shared" si="1"/>
        <v>1763</v>
      </c>
      <c r="O19" s="189">
        <v>0</v>
      </c>
      <c r="P19" s="189">
        <v>0</v>
      </c>
      <c r="Q19" s="508">
        <f t="shared" si="4"/>
        <v>2570</v>
      </c>
      <c r="R19" s="508">
        <f t="shared" si="5"/>
        <v>3813</v>
      </c>
      <c r="S19" s="189">
        <v>724</v>
      </c>
      <c r="T19" s="189">
        <v>1379</v>
      </c>
      <c r="V19" s="476">
        <v>3813</v>
      </c>
      <c r="W19" s="476">
        <v>132</v>
      </c>
    </row>
    <row r="20" spans="1:23" s="276" customFormat="1" ht="12.75">
      <c r="A20" s="151">
        <v>14</v>
      </c>
      <c r="B20" s="189" t="s">
        <v>76</v>
      </c>
      <c r="C20" s="189">
        <v>493</v>
      </c>
      <c r="D20" s="189">
        <v>2472</v>
      </c>
      <c r="E20" s="189">
        <v>336</v>
      </c>
      <c r="F20" s="508">
        <f t="shared" si="0"/>
        <v>1584</v>
      </c>
      <c r="G20" s="189">
        <v>2</v>
      </c>
      <c r="H20" s="189">
        <v>2086</v>
      </c>
      <c r="I20" s="508">
        <f t="shared" si="2"/>
        <v>831</v>
      </c>
      <c r="J20" s="508">
        <f t="shared" si="3"/>
        <v>6142</v>
      </c>
      <c r="K20" s="189">
        <v>5628</v>
      </c>
      <c r="L20" s="189">
        <v>24677</v>
      </c>
      <c r="M20" s="189">
        <v>5243</v>
      </c>
      <c r="N20" s="508">
        <f t="shared" si="1"/>
        <v>9836</v>
      </c>
      <c r="O20" s="189">
        <v>15</v>
      </c>
      <c r="P20" s="189">
        <v>17032</v>
      </c>
      <c r="Q20" s="508">
        <f t="shared" si="4"/>
        <v>10886</v>
      </c>
      <c r="R20" s="508">
        <f t="shared" si="5"/>
        <v>51545</v>
      </c>
      <c r="S20" s="189">
        <v>5273</v>
      </c>
      <c r="T20" s="189">
        <v>26597</v>
      </c>
      <c r="V20" s="476">
        <v>51545</v>
      </c>
      <c r="W20" s="476">
        <v>6142</v>
      </c>
    </row>
    <row r="21" spans="1:23" s="276" customFormat="1" ht="12.75">
      <c r="A21" s="151">
        <v>15</v>
      </c>
      <c r="B21" s="189" t="s">
        <v>103</v>
      </c>
      <c r="C21" s="189">
        <v>15</v>
      </c>
      <c r="D21" s="189">
        <v>61</v>
      </c>
      <c r="E21" s="189">
        <v>92</v>
      </c>
      <c r="F21" s="508">
        <f t="shared" si="0"/>
        <v>614</v>
      </c>
      <c r="G21" s="189">
        <v>1</v>
      </c>
      <c r="H21" s="189">
        <v>30</v>
      </c>
      <c r="I21" s="508">
        <f t="shared" si="2"/>
        <v>108</v>
      </c>
      <c r="J21" s="508">
        <f t="shared" si="3"/>
        <v>705</v>
      </c>
      <c r="K21" s="189">
        <v>364</v>
      </c>
      <c r="L21" s="189">
        <v>1838</v>
      </c>
      <c r="M21" s="189">
        <v>1340</v>
      </c>
      <c r="N21" s="508">
        <f t="shared" si="1"/>
        <v>2208</v>
      </c>
      <c r="O21" s="189">
        <v>0</v>
      </c>
      <c r="P21" s="189">
        <v>0</v>
      </c>
      <c r="Q21" s="508">
        <f t="shared" si="4"/>
        <v>1704</v>
      </c>
      <c r="R21" s="508">
        <f t="shared" si="5"/>
        <v>4046</v>
      </c>
      <c r="S21" s="189">
        <v>344</v>
      </c>
      <c r="T21" s="189">
        <v>665</v>
      </c>
      <c r="V21" s="476">
        <v>4046</v>
      </c>
      <c r="W21" s="476">
        <v>705</v>
      </c>
    </row>
    <row r="22" spans="1:23" s="276" customFormat="1" ht="12.75">
      <c r="A22" s="151">
        <v>16</v>
      </c>
      <c r="B22" s="189" t="s">
        <v>20</v>
      </c>
      <c r="C22" s="189">
        <v>210</v>
      </c>
      <c r="D22" s="189">
        <v>2763</v>
      </c>
      <c r="E22" s="189">
        <v>368</v>
      </c>
      <c r="F22" s="508">
        <f t="shared" si="0"/>
        <v>1752</v>
      </c>
      <c r="G22" s="189">
        <v>0</v>
      </c>
      <c r="H22" s="189">
        <v>0</v>
      </c>
      <c r="I22" s="508">
        <f t="shared" si="2"/>
        <v>578</v>
      </c>
      <c r="J22" s="508">
        <f t="shared" si="3"/>
        <v>4515</v>
      </c>
      <c r="K22" s="189">
        <v>4668</v>
      </c>
      <c r="L22" s="189">
        <v>15759</v>
      </c>
      <c r="M22" s="189">
        <v>1291</v>
      </c>
      <c r="N22" s="508">
        <f t="shared" si="1"/>
        <v>7600</v>
      </c>
      <c r="O22" s="189">
        <v>0</v>
      </c>
      <c r="P22" s="189">
        <v>0</v>
      </c>
      <c r="Q22" s="508">
        <f t="shared" si="4"/>
        <v>5959</v>
      </c>
      <c r="R22" s="508">
        <f t="shared" si="5"/>
        <v>23359</v>
      </c>
      <c r="S22" s="189">
        <v>0</v>
      </c>
      <c r="T22" s="189">
        <v>0</v>
      </c>
      <c r="V22" s="476">
        <v>23359</v>
      </c>
      <c r="W22" s="476">
        <v>4515</v>
      </c>
    </row>
    <row r="23" spans="1:23" s="276" customFormat="1" ht="12.75">
      <c r="A23" s="151">
        <v>17</v>
      </c>
      <c r="B23" s="189" t="s">
        <v>21</v>
      </c>
      <c r="C23" s="189">
        <v>546</v>
      </c>
      <c r="D23" s="189">
        <v>1365</v>
      </c>
      <c r="E23" s="189">
        <v>210</v>
      </c>
      <c r="F23" s="508">
        <f t="shared" si="0"/>
        <v>527</v>
      </c>
      <c r="G23" s="189">
        <v>0</v>
      </c>
      <c r="H23" s="189">
        <v>0</v>
      </c>
      <c r="I23" s="508">
        <f t="shared" si="2"/>
        <v>756</v>
      </c>
      <c r="J23" s="508">
        <f t="shared" si="3"/>
        <v>1892</v>
      </c>
      <c r="K23" s="189">
        <v>5102</v>
      </c>
      <c r="L23" s="189">
        <v>16901</v>
      </c>
      <c r="M23" s="189">
        <v>9720</v>
      </c>
      <c r="N23" s="508">
        <f t="shared" si="1"/>
        <v>9435</v>
      </c>
      <c r="O23" s="189">
        <v>0</v>
      </c>
      <c r="P23" s="189">
        <v>0</v>
      </c>
      <c r="Q23" s="508">
        <f t="shared" si="4"/>
        <v>14822</v>
      </c>
      <c r="R23" s="508">
        <f t="shared" si="5"/>
        <v>26336</v>
      </c>
      <c r="S23" s="189">
        <v>0</v>
      </c>
      <c r="T23" s="189">
        <v>9244</v>
      </c>
      <c r="V23" s="476">
        <v>26336</v>
      </c>
      <c r="W23" s="476">
        <v>1892</v>
      </c>
    </row>
    <row r="24" spans="1:23" s="276" customFormat="1" ht="12.75">
      <c r="A24" s="151">
        <v>18</v>
      </c>
      <c r="B24" s="189" t="s">
        <v>19</v>
      </c>
      <c r="C24" s="189">
        <v>1</v>
      </c>
      <c r="D24" s="189">
        <v>6</v>
      </c>
      <c r="E24" s="189">
        <v>0</v>
      </c>
      <c r="F24" s="508">
        <f t="shared" si="0"/>
        <v>0</v>
      </c>
      <c r="G24" s="189">
        <v>0</v>
      </c>
      <c r="H24" s="189">
        <v>0</v>
      </c>
      <c r="I24" s="508">
        <f t="shared" si="2"/>
        <v>1</v>
      </c>
      <c r="J24" s="508">
        <f t="shared" si="3"/>
        <v>6</v>
      </c>
      <c r="K24" s="189">
        <v>38</v>
      </c>
      <c r="L24" s="189">
        <v>90</v>
      </c>
      <c r="M24" s="189">
        <v>59</v>
      </c>
      <c r="N24" s="508">
        <f t="shared" si="1"/>
        <v>161</v>
      </c>
      <c r="O24" s="189">
        <v>0</v>
      </c>
      <c r="P24" s="189">
        <v>0</v>
      </c>
      <c r="Q24" s="508">
        <f t="shared" si="4"/>
        <v>97</v>
      </c>
      <c r="R24" s="508">
        <f t="shared" si="5"/>
        <v>251</v>
      </c>
      <c r="S24" s="189">
        <v>4</v>
      </c>
      <c r="T24" s="189">
        <v>17.77</v>
      </c>
      <c r="V24" s="476">
        <v>251</v>
      </c>
      <c r="W24" s="476">
        <v>6</v>
      </c>
    </row>
    <row r="25" spans="1:23" s="276" customFormat="1" ht="12.75">
      <c r="A25" s="151">
        <v>19</v>
      </c>
      <c r="B25" s="189" t="s">
        <v>123</v>
      </c>
      <c r="C25" s="189">
        <v>77</v>
      </c>
      <c r="D25" s="189">
        <v>26</v>
      </c>
      <c r="E25" s="189">
        <v>0</v>
      </c>
      <c r="F25" s="508">
        <f t="shared" si="0"/>
        <v>0</v>
      </c>
      <c r="G25" s="189">
        <v>0</v>
      </c>
      <c r="H25" s="189">
        <v>0</v>
      </c>
      <c r="I25" s="508">
        <f t="shared" si="2"/>
        <v>77</v>
      </c>
      <c r="J25" s="508">
        <f t="shared" si="3"/>
        <v>26</v>
      </c>
      <c r="K25" s="189">
        <v>136</v>
      </c>
      <c r="L25" s="189">
        <v>943</v>
      </c>
      <c r="M25" s="189">
        <v>338</v>
      </c>
      <c r="N25" s="508">
        <f t="shared" si="1"/>
        <v>310</v>
      </c>
      <c r="O25" s="189">
        <v>0</v>
      </c>
      <c r="P25" s="189">
        <v>0</v>
      </c>
      <c r="Q25" s="508">
        <f t="shared" si="4"/>
        <v>474</v>
      </c>
      <c r="R25" s="508">
        <f>L25+N25+P25</f>
        <v>1253</v>
      </c>
      <c r="S25" s="189">
        <v>0</v>
      </c>
      <c r="T25" s="189">
        <v>0</v>
      </c>
      <c r="V25" s="476">
        <v>1253</v>
      </c>
      <c r="W25" s="476">
        <v>26</v>
      </c>
    </row>
    <row r="26" spans="1:24" ht="12.75">
      <c r="A26" s="151"/>
      <c r="B26" s="190" t="s">
        <v>221</v>
      </c>
      <c r="C26" s="190">
        <f aca="true" t="shared" si="6" ref="C26:I26">SUM(C7:C25)</f>
        <v>5087</v>
      </c>
      <c r="D26" s="190">
        <f t="shared" si="6"/>
        <v>23569</v>
      </c>
      <c r="E26" s="190">
        <f t="shared" si="6"/>
        <v>3740</v>
      </c>
      <c r="F26" s="509">
        <f t="shared" si="6"/>
        <v>24447</v>
      </c>
      <c r="G26" s="190">
        <f t="shared" si="6"/>
        <v>11</v>
      </c>
      <c r="H26" s="190">
        <f t="shared" si="6"/>
        <v>5879</v>
      </c>
      <c r="I26" s="509">
        <f t="shared" si="6"/>
        <v>8838</v>
      </c>
      <c r="J26" s="508">
        <f>SUM(J7:J25)</f>
        <v>53895</v>
      </c>
      <c r="K26" s="190">
        <f aca="true" t="shared" si="7" ref="K26:T26">SUM(K7:K25)</f>
        <v>45188</v>
      </c>
      <c r="L26" s="190">
        <f t="shared" si="7"/>
        <v>149395</v>
      </c>
      <c r="M26" s="190">
        <f t="shared" si="7"/>
        <v>60342</v>
      </c>
      <c r="N26" s="509">
        <f t="shared" si="7"/>
        <v>96686</v>
      </c>
      <c r="O26" s="190">
        <f t="shared" si="7"/>
        <v>873</v>
      </c>
      <c r="P26" s="190">
        <f t="shared" si="7"/>
        <v>24993</v>
      </c>
      <c r="Q26" s="509">
        <f t="shared" si="7"/>
        <v>106403</v>
      </c>
      <c r="R26" s="509">
        <f t="shared" si="7"/>
        <v>271074</v>
      </c>
      <c r="S26" s="190">
        <f t="shared" si="7"/>
        <v>30191</v>
      </c>
      <c r="T26" s="190">
        <f t="shared" si="7"/>
        <v>127795.33000000002</v>
      </c>
      <c r="V26" s="466">
        <f>SUM(V7:V25)</f>
        <v>271074</v>
      </c>
      <c r="W26" s="466">
        <f>SUM(W7:W25)</f>
        <v>53895</v>
      </c>
      <c r="X26" s="457"/>
    </row>
    <row r="27" spans="1:23" s="276" customFormat="1" ht="12.75">
      <c r="A27" s="151">
        <v>20</v>
      </c>
      <c r="B27" s="189" t="s">
        <v>23</v>
      </c>
      <c r="C27" s="189">
        <v>0</v>
      </c>
      <c r="D27" s="189">
        <v>0</v>
      </c>
      <c r="E27" s="189">
        <v>0</v>
      </c>
      <c r="F27" s="508">
        <f aca="true" t="shared" si="8" ref="F27:F49">W27-D27-H27</f>
        <v>0</v>
      </c>
      <c r="G27" s="189">
        <v>0</v>
      </c>
      <c r="H27" s="189">
        <v>0</v>
      </c>
      <c r="I27" s="508">
        <f aca="true" t="shared" si="9" ref="I27:I34">C27+E27+G27</f>
        <v>0</v>
      </c>
      <c r="J27" s="508">
        <f aca="true" t="shared" si="10" ref="J27:J34">D27+F27+H27</f>
        <v>0</v>
      </c>
      <c r="K27" s="189">
        <v>12</v>
      </c>
      <c r="L27" s="189">
        <v>341</v>
      </c>
      <c r="M27" s="189">
        <v>0</v>
      </c>
      <c r="N27" s="508">
        <f t="shared" si="1"/>
        <v>0</v>
      </c>
      <c r="O27" s="189">
        <v>0</v>
      </c>
      <c r="P27" s="189">
        <v>0</v>
      </c>
      <c r="Q27" s="508">
        <f aca="true" t="shared" si="11" ref="Q27:Q34">K27+M27+O27</f>
        <v>12</v>
      </c>
      <c r="R27" s="508">
        <f aca="true" t="shared" si="12" ref="R27:R34">L27+N27+P27</f>
        <v>341</v>
      </c>
      <c r="S27" s="189">
        <v>0</v>
      </c>
      <c r="T27" s="189">
        <v>0</v>
      </c>
      <c r="V27" s="476">
        <v>341</v>
      </c>
      <c r="W27" s="476">
        <v>0</v>
      </c>
    </row>
    <row r="28" spans="1:23" s="276" customFormat="1" ht="12.75">
      <c r="A28" s="151">
        <v>21</v>
      </c>
      <c r="B28" s="189" t="s">
        <v>256</v>
      </c>
      <c r="C28" s="189">
        <v>35</v>
      </c>
      <c r="D28" s="189">
        <v>125</v>
      </c>
      <c r="E28" s="189">
        <v>0</v>
      </c>
      <c r="F28" s="508">
        <f t="shared" si="8"/>
        <v>0</v>
      </c>
      <c r="G28" s="189">
        <v>0</v>
      </c>
      <c r="H28" s="189">
        <v>0</v>
      </c>
      <c r="I28" s="508">
        <f t="shared" si="9"/>
        <v>35</v>
      </c>
      <c r="J28" s="508">
        <f t="shared" si="10"/>
        <v>125</v>
      </c>
      <c r="K28" s="189">
        <v>136</v>
      </c>
      <c r="L28" s="189">
        <v>489</v>
      </c>
      <c r="M28" s="189">
        <v>0</v>
      </c>
      <c r="N28" s="508">
        <f t="shared" si="1"/>
        <v>0</v>
      </c>
      <c r="O28" s="189">
        <v>0</v>
      </c>
      <c r="P28" s="189">
        <v>0</v>
      </c>
      <c r="Q28" s="508">
        <f t="shared" si="11"/>
        <v>136</v>
      </c>
      <c r="R28" s="508">
        <f t="shared" si="12"/>
        <v>489</v>
      </c>
      <c r="S28" s="189">
        <v>0</v>
      </c>
      <c r="T28" s="189">
        <v>0</v>
      </c>
      <c r="V28" s="476">
        <v>489</v>
      </c>
      <c r="W28" s="476">
        <v>125</v>
      </c>
    </row>
    <row r="29" spans="1:23" s="276" customFormat="1" ht="12.75">
      <c r="A29" s="151">
        <v>22</v>
      </c>
      <c r="B29" s="189" t="s">
        <v>166</v>
      </c>
      <c r="C29" s="189">
        <v>6</v>
      </c>
      <c r="D29" s="189">
        <v>35</v>
      </c>
      <c r="E29" s="189">
        <v>0</v>
      </c>
      <c r="F29" s="508">
        <f t="shared" si="8"/>
        <v>0</v>
      </c>
      <c r="G29" s="189">
        <v>0</v>
      </c>
      <c r="H29" s="189">
        <v>0</v>
      </c>
      <c r="I29" s="508">
        <f t="shared" si="9"/>
        <v>6</v>
      </c>
      <c r="J29" s="508">
        <f t="shared" si="10"/>
        <v>35</v>
      </c>
      <c r="K29" s="189">
        <v>91</v>
      </c>
      <c r="L29" s="189">
        <v>279</v>
      </c>
      <c r="M29" s="189">
        <v>0</v>
      </c>
      <c r="N29" s="508">
        <f t="shared" si="1"/>
        <v>0</v>
      </c>
      <c r="O29" s="189">
        <v>0</v>
      </c>
      <c r="P29" s="189">
        <v>0</v>
      </c>
      <c r="Q29" s="508">
        <f t="shared" si="11"/>
        <v>91</v>
      </c>
      <c r="R29" s="508">
        <f t="shared" si="12"/>
        <v>279</v>
      </c>
      <c r="S29" s="189">
        <v>0</v>
      </c>
      <c r="T29" s="189">
        <v>0</v>
      </c>
      <c r="V29" s="476">
        <v>279</v>
      </c>
      <c r="W29" s="476">
        <v>35</v>
      </c>
    </row>
    <row r="30" spans="1:23" s="276" customFormat="1" ht="12.75">
      <c r="A30" s="151">
        <v>23</v>
      </c>
      <c r="B30" s="189" t="s">
        <v>24</v>
      </c>
      <c r="C30" s="189">
        <v>16</v>
      </c>
      <c r="D30" s="189">
        <v>87</v>
      </c>
      <c r="E30" s="189">
        <v>1</v>
      </c>
      <c r="F30" s="508">
        <f t="shared" si="8"/>
        <v>4</v>
      </c>
      <c r="G30" s="189">
        <v>0</v>
      </c>
      <c r="H30" s="189">
        <v>0</v>
      </c>
      <c r="I30" s="508">
        <f t="shared" si="9"/>
        <v>17</v>
      </c>
      <c r="J30" s="508">
        <f t="shared" si="10"/>
        <v>91</v>
      </c>
      <c r="K30" s="189">
        <v>76</v>
      </c>
      <c r="L30" s="189">
        <v>449</v>
      </c>
      <c r="M30" s="189">
        <v>15</v>
      </c>
      <c r="N30" s="508">
        <f>V30-L30-P30</f>
        <v>46</v>
      </c>
      <c r="O30" s="189">
        <v>0</v>
      </c>
      <c r="P30" s="189">
        <v>0</v>
      </c>
      <c r="Q30" s="508">
        <f t="shared" si="11"/>
        <v>91</v>
      </c>
      <c r="R30" s="508">
        <f t="shared" si="12"/>
        <v>495</v>
      </c>
      <c r="S30" s="189">
        <v>124</v>
      </c>
      <c r="T30" s="189">
        <v>398</v>
      </c>
      <c r="V30" s="476">
        <v>495</v>
      </c>
      <c r="W30" s="476">
        <v>91</v>
      </c>
    </row>
    <row r="31" spans="1:23" s="276" customFormat="1" ht="12.75">
      <c r="A31" s="151">
        <v>24</v>
      </c>
      <c r="B31" s="189" t="s">
        <v>22</v>
      </c>
      <c r="C31" s="189">
        <v>13</v>
      </c>
      <c r="D31" s="189">
        <v>98</v>
      </c>
      <c r="E31" s="189">
        <v>18</v>
      </c>
      <c r="F31" s="508">
        <f t="shared" si="8"/>
        <v>49</v>
      </c>
      <c r="G31" s="189">
        <v>0</v>
      </c>
      <c r="H31" s="189">
        <v>0</v>
      </c>
      <c r="I31" s="508">
        <f t="shared" si="9"/>
        <v>31</v>
      </c>
      <c r="J31" s="508">
        <f t="shared" si="10"/>
        <v>147</v>
      </c>
      <c r="K31" s="189">
        <v>77</v>
      </c>
      <c r="L31" s="189">
        <v>363</v>
      </c>
      <c r="M31" s="189">
        <v>41</v>
      </c>
      <c r="N31" s="508">
        <f t="shared" si="1"/>
        <v>105</v>
      </c>
      <c r="O31" s="189">
        <v>0</v>
      </c>
      <c r="P31" s="189">
        <v>0</v>
      </c>
      <c r="Q31" s="508">
        <f t="shared" si="11"/>
        <v>118</v>
      </c>
      <c r="R31" s="508">
        <f t="shared" si="12"/>
        <v>468</v>
      </c>
      <c r="S31" s="189">
        <v>57</v>
      </c>
      <c r="T31" s="189">
        <v>304</v>
      </c>
      <c r="V31" s="476">
        <v>468</v>
      </c>
      <c r="W31" s="476">
        <v>147</v>
      </c>
    </row>
    <row r="32" spans="1:23" s="276" customFormat="1" ht="12.75">
      <c r="A32" s="151">
        <v>25</v>
      </c>
      <c r="B32" s="189" t="s">
        <v>139</v>
      </c>
      <c r="C32" s="189">
        <v>51</v>
      </c>
      <c r="D32" s="189">
        <v>491</v>
      </c>
      <c r="E32" s="189">
        <v>18</v>
      </c>
      <c r="F32" s="508">
        <f t="shared" si="8"/>
        <v>93</v>
      </c>
      <c r="G32" s="189">
        <v>0</v>
      </c>
      <c r="H32" s="189">
        <v>0</v>
      </c>
      <c r="I32" s="508">
        <f t="shared" si="9"/>
        <v>69</v>
      </c>
      <c r="J32" s="508">
        <f t="shared" si="10"/>
        <v>584</v>
      </c>
      <c r="K32" s="189">
        <v>175</v>
      </c>
      <c r="L32" s="189">
        <v>641</v>
      </c>
      <c r="M32" s="189">
        <v>532</v>
      </c>
      <c r="N32" s="508">
        <f t="shared" si="1"/>
        <v>523</v>
      </c>
      <c r="O32" s="189">
        <v>12</v>
      </c>
      <c r="P32" s="189">
        <v>1123</v>
      </c>
      <c r="Q32" s="508">
        <f t="shared" si="11"/>
        <v>719</v>
      </c>
      <c r="R32" s="508">
        <f t="shared" si="12"/>
        <v>2287</v>
      </c>
      <c r="S32" s="189">
        <v>21</v>
      </c>
      <c r="T32" s="189">
        <v>1432</v>
      </c>
      <c r="V32" s="476">
        <v>2287</v>
      </c>
      <c r="W32" s="476">
        <v>584</v>
      </c>
    </row>
    <row r="33" spans="1:23" s="276" customFormat="1" ht="12.75">
      <c r="A33" s="151">
        <v>26</v>
      </c>
      <c r="B33" s="189" t="s">
        <v>18</v>
      </c>
      <c r="C33" s="189">
        <v>1011</v>
      </c>
      <c r="D33" s="189">
        <v>1431</v>
      </c>
      <c r="E33" s="189">
        <v>1389</v>
      </c>
      <c r="F33" s="508">
        <f t="shared" si="8"/>
        <v>1635</v>
      </c>
      <c r="G33" s="189">
        <v>240</v>
      </c>
      <c r="H33" s="189">
        <v>3967</v>
      </c>
      <c r="I33" s="508">
        <f t="shared" si="9"/>
        <v>2640</v>
      </c>
      <c r="J33" s="508">
        <f t="shared" si="10"/>
        <v>7033</v>
      </c>
      <c r="K33" s="189">
        <v>8208</v>
      </c>
      <c r="L33" s="189">
        <v>46993</v>
      </c>
      <c r="M33" s="189">
        <v>35282</v>
      </c>
      <c r="N33" s="508">
        <f t="shared" si="1"/>
        <v>87362</v>
      </c>
      <c r="O33" s="189">
        <v>270</v>
      </c>
      <c r="P33" s="189">
        <v>4546</v>
      </c>
      <c r="Q33" s="508">
        <f t="shared" si="11"/>
        <v>43760</v>
      </c>
      <c r="R33" s="508">
        <f t="shared" si="12"/>
        <v>138901</v>
      </c>
      <c r="S33" s="189">
        <v>51888</v>
      </c>
      <c r="T33" s="189">
        <v>66293</v>
      </c>
      <c r="V33" s="476">
        <f>134355+4546</f>
        <v>138901</v>
      </c>
      <c r="W33" s="476">
        <v>7033</v>
      </c>
    </row>
    <row r="34" spans="1:23" s="276" customFormat="1" ht="12.75">
      <c r="A34" s="151">
        <v>27</v>
      </c>
      <c r="B34" s="189" t="s">
        <v>102</v>
      </c>
      <c r="C34" s="189">
        <v>3787</v>
      </c>
      <c r="D34" s="189">
        <v>17086</v>
      </c>
      <c r="E34" s="189">
        <v>2462</v>
      </c>
      <c r="F34" s="508">
        <f t="shared" si="8"/>
        <v>8217</v>
      </c>
      <c r="G34" s="189">
        <v>10</v>
      </c>
      <c r="H34" s="189">
        <v>321</v>
      </c>
      <c r="I34" s="508">
        <f t="shared" si="9"/>
        <v>6259</v>
      </c>
      <c r="J34" s="508">
        <f t="shared" si="10"/>
        <v>25624</v>
      </c>
      <c r="K34" s="189">
        <v>8755</v>
      </c>
      <c r="L34" s="189">
        <v>61707</v>
      </c>
      <c r="M34" s="189">
        <v>41128</v>
      </c>
      <c r="N34" s="508">
        <f t="shared" si="1"/>
        <v>50896</v>
      </c>
      <c r="O34" s="189">
        <v>818</v>
      </c>
      <c r="P34" s="189">
        <v>2350</v>
      </c>
      <c r="Q34" s="508">
        <f t="shared" si="11"/>
        <v>50701</v>
      </c>
      <c r="R34" s="508">
        <f t="shared" si="12"/>
        <v>114953</v>
      </c>
      <c r="S34" s="189">
        <v>10501</v>
      </c>
      <c r="T34" s="189">
        <v>49485</v>
      </c>
      <c r="V34" s="476">
        <v>114953</v>
      </c>
      <c r="W34" s="476">
        <v>25624</v>
      </c>
    </row>
    <row r="35" spans="1:24" ht="12.75">
      <c r="A35" s="151"/>
      <c r="B35" s="190" t="s">
        <v>223</v>
      </c>
      <c r="C35" s="190">
        <f aca="true" t="shared" si="13" ref="C35:J35">SUM(C27:C34)</f>
        <v>4919</v>
      </c>
      <c r="D35" s="190">
        <f t="shared" si="13"/>
        <v>19353</v>
      </c>
      <c r="E35" s="190">
        <f t="shared" si="13"/>
        <v>3888</v>
      </c>
      <c r="F35" s="509">
        <f t="shared" si="13"/>
        <v>9998</v>
      </c>
      <c r="G35" s="190">
        <f t="shared" si="13"/>
        <v>250</v>
      </c>
      <c r="H35" s="190">
        <f t="shared" si="13"/>
        <v>4288</v>
      </c>
      <c r="I35" s="509">
        <f t="shared" si="13"/>
        <v>9057</v>
      </c>
      <c r="J35" s="509">
        <f t="shared" si="13"/>
        <v>33639</v>
      </c>
      <c r="K35" s="190">
        <f aca="true" t="shared" si="14" ref="K35:T35">SUM(K27:K34)</f>
        <v>17530</v>
      </c>
      <c r="L35" s="190">
        <f>SUM(L27:L34)</f>
        <v>111262</v>
      </c>
      <c r="M35" s="190">
        <f t="shared" si="14"/>
        <v>76998</v>
      </c>
      <c r="N35" s="509">
        <f t="shared" si="14"/>
        <v>138932</v>
      </c>
      <c r="O35" s="190">
        <f t="shared" si="14"/>
        <v>1100</v>
      </c>
      <c r="P35" s="189">
        <v>1665.17</v>
      </c>
      <c r="Q35" s="509">
        <f t="shared" si="14"/>
        <v>95628</v>
      </c>
      <c r="R35" s="509">
        <f t="shared" si="14"/>
        <v>258213</v>
      </c>
      <c r="S35" s="190">
        <f t="shared" si="14"/>
        <v>62591</v>
      </c>
      <c r="T35" s="190">
        <f t="shared" si="14"/>
        <v>117912</v>
      </c>
      <c r="V35" s="466">
        <f>SUM(V27:V34)</f>
        <v>258213</v>
      </c>
      <c r="W35" s="466">
        <f>SUM(W27:W34)</f>
        <v>33639</v>
      </c>
      <c r="X35" s="457"/>
    </row>
    <row r="36" spans="1:23" s="276" customFormat="1" ht="12.75">
      <c r="A36" s="141">
        <v>28</v>
      </c>
      <c r="B36" s="189" t="s">
        <v>160</v>
      </c>
      <c r="C36" s="189">
        <v>11</v>
      </c>
      <c r="D36" s="189">
        <v>226</v>
      </c>
      <c r="E36" s="189">
        <v>0</v>
      </c>
      <c r="F36" s="508">
        <f t="shared" si="8"/>
        <v>0</v>
      </c>
      <c r="G36" s="189">
        <v>0</v>
      </c>
      <c r="H36" s="189">
        <v>0</v>
      </c>
      <c r="I36" s="508">
        <f aca="true" t="shared" si="15" ref="I36:I49">C36+E36+G36</f>
        <v>11</v>
      </c>
      <c r="J36" s="508">
        <f aca="true" t="shared" si="16" ref="J36:J49">D36+F36+H36</f>
        <v>226</v>
      </c>
      <c r="K36" s="189">
        <v>62</v>
      </c>
      <c r="L36" s="189">
        <v>350</v>
      </c>
      <c r="M36" s="189">
        <v>310</v>
      </c>
      <c r="N36" s="508">
        <f t="shared" si="1"/>
        <v>375</v>
      </c>
      <c r="O36" s="189">
        <v>0</v>
      </c>
      <c r="P36" s="189">
        <v>0</v>
      </c>
      <c r="Q36" s="508">
        <f>K36+M36+O36</f>
        <v>372</v>
      </c>
      <c r="R36" s="508">
        <f>L36+N36+P36</f>
        <v>725</v>
      </c>
      <c r="S36" s="189">
        <v>0</v>
      </c>
      <c r="T36" s="189">
        <v>410</v>
      </c>
      <c r="V36" s="476">
        <v>725</v>
      </c>
      <c r="W36" s="476">
        <v>226</v>
      </c>
    </row>
    <row r="37" spans="1:23" s="276" customFormat="1" ht="12.75">
      <c r="A37" s="141">
        <v>29</v>
      </c>
      <c r="B37" s="189" t="s">
        <v>262</v>
      </c>
      <c r="C37" s="189">
        <v>4</v>
      </c>
      <c r="D37" s="189">
        <v>108</v>
      </c>
      <c r="E37" s="189">
        <v>0</v>
      </c>
      <c r="F37" s="508">
        <f t="shared" si="8"/>
        <v>0</v>
      </c>
      <c r="G37" s="189">
        <v>0</v>
      </c>
      <c r="H37" s="189">
        <v>0</v>
      </c>
      <c r="I37" s="508">
        <f t="shared" si="15"/>
        <v>4</v>
      </c>
      <c r="J37" s="508">
        <f t="shared" si="16"/>
        <v>108</v>
      </c>
      <c r="K37" s="189">
        <v>9</v>
      </c>
      <c r="L37" s="189">
        <v>319</v>
      </c>
      <c r="M37" s="189">
        <v>0</v>
      </c>
      <c r="N37" s="508">
        <f t="shared" si="1"/>
        <v>0</v>
      </c>
      <c r="O37" s="189">
        <v>0</v>
      </c>
      <c r="P37" s="189">
        <v>0</v>
      </c>
      <c r="Q37" s="508">
        <f>K37+M37+O37</f>
        <v>9</v>
      </c>
      <c r="R37" s="508">
        <f aca="true" t="shared" si="17" ref="R37:R49">L37+N37+P37</f>
        <v>319</v>
      </c>
      <c r="S37" s="189">
        <v>0</v>
      </c>
      <c r="T37" s="189">
        <v>189</v>
      </c>
      <c r="V37" s="476">
        <v>319</v>
      </c>
      <c r="W37" s="476">
        <v>108</v>
      </c>
    </row>
    <row r="38" spans="1:23" s="276" customFormat="1" ht="12.75">
      <c r="A38" s="141">
        <v>30</v>
      </c>
      <c r="B38" s="189" t="s">
        <v>227</v>
      </c>
      <c r="C38" s="189">
        <v>949</v>
      </c>
      <c r="D38" s="189">
        <v>3888</v>
      </c>
      <c r="E38" s="189">
        <v>30</v>
      </c>
      <c r="F38" s="508">
        <f t="shared" si="8"/>
        <v>58</v>
      </c>
      <c r="G38" s="189">
        <v>0</v>
      </c>
      <c r="H38" s="189">
        <v>0</v>
      </c>
      <c r="I38" s="508">
        <f t="shared" si="15"/>
        <v>979</v>
      </c>
      <c r="J38" s="508">
        <f t="shared" si="16"/>
        <v>3946</v>
      </c>
      <c r="K38" s="189">
        <v>330</v>
      </c>
      <c r="L38" s="189">
        <v>3503</v>
      </c>
      <c r="M38" s="189">
        <v>9415</v>
      </c>
      <c r="N38" s="508">
        <f t="shared" si="1"/>
        <v>12299</v>
      </c>
      <c r="O38" s="189">
        <v>0</v>
      </c>
      <c r="P38" s="189">
        <v>0</v>
      </c>
      <c r="Q38" s="508">
        <f aca="true" t="shared" si="18" ref="Q38:Q49">K38+M38+O38</f>
        <v>9745</v>
      </c>
      <c r="R38" s="508">
        <f t="shared" si="17"/>
        <v>15802</v>
      </c>
      <c r="S38" s="189">
        <v>0</v>
      </c>
      <c r="T38" s="189">
        <v>0</v>
      </c>
      <c r="V38" s="476">
        <v>15802</v>
      </c>
      <c r="W38" s="476">
        <v>3946</v>
      </c>
    </row>
    <row r="39" spans="1:23" s="276" customFormat="1" ht="12.75">
      <c r="A39" s="141">
        <v>31</v>
      </c>
      <c r="B39" s="189" t="s">
        <v>214</v>
      </c>
      <c r="C39" s="189">
        <v>0</v>
      </c>
      <c r="D39" s="189">
        <v>0</v>
      </c>
      <c r="E39" s="189">
        <v>0</v>
      </c>
      <c r="F39" s="508">
        <f t="shared" si="8"/>
        <v>0</v>
      </c>
      <c r="G39" s="189">
        <v>0</v>
      </c>
      <c r="H39" s="189">
        <v>0</v>
      </c>
      <c r="I39" s="508">
        <f t="shared" si="15"/>
        <v>0</v>
      </c>
      <c r="J39" s="508">
        <f t="shared" si="16"/>
        <v>0</v>
      </c>
      <c r="K39" s="189">
        <v>0</v>
      </c>
      <c r="L39" s="189">
        <v>0</v>
      </c>
      <c r="M39" s="189">
        <v>0</v>
      </c>
      <c r="N39" s="508">
        <f t="shared" si="1"/>
        <v>0</v>
      </c>
      <c r="O39" s="189">
        <v>166</v>
      </c>
      <c r="P39" s="189">
        <v>24794</v>
      </c>
      <c r="Q39" s="508">
        <f t="shared" si="18"/>
        <v>166</v>
      </c>
      <c r="R39" s="508">
        <f t="shared" si="17"/>
        <v>24794</v>
      </c>
      <c r="S39" s="189">
        <v>0</v>
      </c>
      <c r="T39" s="189">
        <v>0</v>
      </c>
      <c r="V39" s="476">
        <v>24794</v>
      </c>
      <c r="W39" s="476">
        <v>0</v>
      </c>
    </row>
    <row r="40" spans="1:23" s="276" customFormat="1" ht="12.75">
      <c r="A40" s="141">
        <v>32</v>
      </c>
      <c r="B40" s="189" t="s">
        <v>231</v>
      </c>
      <c r="C40" s="189">
        <v>112</v>
      </c>
      <c r="D40" s="189">
        <v>1069</v>
      </c>
      <c r="E40" s="189">
        <v>0</v>
      </c>
      <c r="F40" s="508">
        <f t="shared" si="8"/>
        <v>0</v>
      </c>
      <c r="G40" s="189">
        <v>0</v>
      </c>
      <c r="H40" s="189">
        <v>0</v>
      </c>
      <c r="I40" s="508">
        <f t="shared" si="15"/>
        <v>112</v>
      </c>
      <c r="J40" s="508">
        <f t="shared" si="16"/>
        <v>1069</v>
      </c>
      <c r="K40" s="189">
        <v>112</v>
      </c>
      <c r="L40" s="189">
        <v>1069</v>
      </c>
      <c r="M40" s="189">
        <v>0</v>
      </c>
      <c r="N40" s="508">
        <f t="shared" si="1"/>
        <v>0</v>
      </c>
      <c r="O40" s="189">
        <v>0</v>
      </c>
      <c r="P40" s="189">
        <v>0</v>
      </c>
      <c r="Q40" s="508">
        <f t="shared" si="18"/>
        <v>112</v>
      </c>
      <c r="R40" s="508">
        <f t="shared" si="17"/>
        <v>1069</v>
      </c>
      <c r="S40" s="189">
        <v>339</v>
      </c>
      <c r="T40" s="189">
        <v>890.35</v>
      </c>
      <c r="V40" s="476">
        <v>1069</v>
      </c>
      <c r="W40" s="476">
        <v>1069</v>
      </c>
    </row>
    <row r="41" spans="1:24" ht="12.75">
      <c r="A41" s="141">
        <v>33</v>
      </c>
      <c r="B41" s="189" t="s">
        <v>215</v>
      </c>
      <c r="C41" s="189">
        <v>0</v>
      </c>
      <c r="D41" s="189">
        <v>0</v>
      </c>
      <c r="E41" s="189">
        <v>0</v>
      </c>
      <c r="F41" s="508">
        <f t="shared" si="8"/>
        <v>0</v>
      </c>
      <c r="G41" s="189">
        <v>0</v>
      </c>
      <c r="H41" s="189">
        <v>0</v>
      </c>
      <c r="I41" s="508">
        <f t="shared" si="15"/>
        <v>0</v>
      </c>
      <c r="J41" s="508">
        <f t="shared" si="16"/>
        <v>0</v>
      </c>
      <c r="K41" s="189">
        <v>0</v>
      </c>
      <c r="L41" s="189">
        <v>0</v>
      </c>
      <c r="M41" s="189">
        <v>0</v>
      </c>
      <c r="N41" s="508">
        <f t="shared" si="1"/>
        <v>0</v>
      </c>
      <c r="O41" s="189">
        <v>0</v>
      </c>
      <c r="P41" s="189">
        <v>0</v>
      </c>
      <c r="Q41" s="508">
        <f t="shared" si="18"/>
        <v>0</v>
      </c>
      <c r="R41" s="508">
        <f t="shared" si="17"/>
        <v>0</v>
      </c>
      <c r="S41" s="189">
        <v>1</v>
      </c>
      <c r="T41" s="189">
        <v>22.22</v>
      </c>
      <c r="V41" s="465">
        <v>0</v>
      </c>
      <c r="W41" s="465">
        <v>0</v>
      </c>
      <c r="X41" s="457"/>
    </row>
    <row r="42" spans="1:23" s="276" customFormat="1" ht="12.75">
      <c r="A42" s="141">
        <v>34</v>
      </c>
      <c r="B42" s="189" t="s">
        <v>216</v>
      </c>
      <c r="C42" s="189">
        <v>0</v>
      </c>
      <c r="D42" s="189">
        <v>0</v>
      </c>
      <c r="E42" s="189">
        <v>0</v>
      </c>
      <c r="F42" s="508">
        <f t="shared" si="8"/>
        <v>0</v>
      </c>
      <c r="G42" s="189">
        <v>0</v>
      </c>
      <c r="H42" s="189">
        <v>0</v>
      </c>
      <c r="I42" s="508">
        <f t="shared" si="15"/>
        <v>0</v>
      </c>
      <c r="J42" s="508">
        <f t="shared" si="16"/>
        <v>0</v>
      </c>
      <c r="K42" s="189">
        <v>38</v>
      </c>
      <c r="L42" s="189">
        <v>1957</v>
      </c>
      <c r="M42" s="189">
        <v>0</v>
      </c>
      <c r="N42" s="508">
        <f t="shared" si="1"/>
        <v>0</v>
      </c>
      <c r="O42" s="189">
        <v>0</v>
      </c>
      <c r="P42" s="189">
        <v>0</v>
      </c>
      <c r="Q42" s="508">
        <f t="shared" si="18"/>
        <v>38</v>
      </c>
      <c r="R42" s="508">
        <f t="shared" si="17"/>
        <v>1957</v>
      </c>
      <c r="S42" s="189">
        <v>0</v>
      </c>
      <c r="T42" s="189">
        <v>0</v>
      </c>
      <c r="V42" s="476">
        <v>1957</v>
      </c>
      <c r="W42" s="476">
        <v>0</v>
      </c>
    </row>
    <row r="43" spans="1:23" s="276" customFormat="1" ht="12.75">
      <c r="A43" s="151">
        <v>35</v>
      </c>
      <c r="B43" s="189" t="s">
        <v>358</v>
      </c>
      <c r="C43" s="189">
        <v>0</v>
      </c>
      <c r="D43" s="189">
        <v>0</v>
      </c>
      <c r="E43" s="189">
        <v>0</v>
      </c>
      <c r="F43" s="508">
        <f t="shared" si="8"/>
        <v>0</v>
      </c>
      <c r="G43" s="189">
        <v>0</v>
      </c>
      <c r="H43" s="189">
        <v>0</v>
      </c>
      <c r="I43" s="508">
        <f t="shared" si="15"/>
        <v>0</v>
      </c>
      <c r="J43" s="508">
        <f t="shared" si="16"/>
        <v>0</v>
      </c>
      <c r="K43" s="189">
        <v>6</v>
      </c>
      <c r="L43" s="189">
        <v>142</v>
      </c>
      <c r="M43" s="189">
        <v>0</v>
      </c>
      <c r="N43" s="508">
        <f t="shared" si="1"/>
        <v>0</v>
      </c>
      <c r="O43" s="189">
        <v>0</v>
      </c>
      <c r="P43" s="189">
        <v>0</v>
      </c>
      <c r="Q43" s="508">
        <f t="shared" si="18"/>
        <v>6</v>
      </c>
      <c r="R43" s="508">
        <f t="shared" si="17"/>
        <v>142</v>
      </c>
      <c r="S43" s="189">
        <v>0</v>
      </c>
      <c r="T43" s="189">
        <v>0</v>
      </c>
      <c r="V43" s="476">
        <v>142</v>
      </c>
      <c r="W43" s="476">
        <v>0</v>
      </c>
    </row>
    <row r="44" spans="1:23" s="276" customFormat="1" ht="12.75">
      <c r="A44" s="141">
        <v>36</v>
      </c>
      <c r="B44" s="142" t="s">
        <v>234</v>
      </c>
      <c r="C44" s="189">
        <v>0</v>
      </c>
      <c r="D44" s="189">
        <v>0</v>
      </c>
      <c r="E44" s="189">
        <v>0</v>
      </c>
      <c r="F44" s="508">
        <f t="shared" si="8"/>
        <v>0</v>
      </c>
      <c r="G44" s="189">
        <v>0</v>
      </c>
      <c r="H44" s="189">
        <v>0</v>
      </c>
      <c r="I44" s="508">
        <f t="shared" si="15"/>
        <v>0</v>
      </c>
      <c r="J44" s="508">
        <f t="shared" si="16"/>
        <v>0</v>
      </c>
      <c r="K44" s="189">
        <v>0</v>
      </c>
      <c r="L44" s="189">
        <v>0</v>
      </c>
      <c r="M44" s="189">
        <v>0</v>
      </c>
      <c r="N44" s="508">
        <f t="shared" si="1"/>
        <v>0</v>
      </c>
      <c r="O44" s="189">
        <v>0</v>
      </c>
      <c r="P44" s="189">
        <v>0</v>
      </c>
      <c r="Q44" s="508">
        <f t="shared" si="18"/>
        <v>0</v>
      </c>
      <c r="R44" s="508">
        <f t="shared" si="17"/>
        <v>0</v>
      </c>
      <c r="S44" s="189">
        <v>0</v>
      </c>
      <c r="T44" s="189">
        <v>0</v>
      </c>
      <c r="V44" s="476">
        <v>0</v>
      </c>
      <c r="W44" s="476">
        <v>0</v>
      </c>
    </row>
    <row r="45" spans="1:23" s="276" customFormat="1" ht="12.75">
      <c r="A45" s="141">
        <v>37</v>
      </c>
      <c r="B45" s="142" t="s">
        <v>246</v>
      </c>
      <c r="C45" s="189">
        <v>2</v>
      </c>
      <c r="D45" s="189">
        <v>198</v>
      </c>
      <c r="E45" s="189">
        <v>0</v>
      </c>
      <c r="F45" s="508">
        <f t="shared" si="8"/>
        <v>0</v>
      </c>
      <c r="G45" s="189">
        <v>0</v>
      </c>
      <c r="H45" s="189">
        <v>0</v>
      </c>
      <c r="I45" s="508">
        <f t="shared" si="15"/>
        <v>2</v>
      </c>
      <c r="J45" s="508">
        <f t="shared" si="16"/>
        <v>198</v>
      </c>
      <c r="K45" s="189">
        <v>20</v>
      </c>
      <c r="L45" s="189">
        <v>845</v>
      </c>
      <c r="M45" s="189">
        <v>0</v>
      </c>
      <c r="N45" s="508">
        <f t="shared" si="1"/>
        <v>0</v>
      </c>
      <c r="O45" s="189">
        <v>0</v>
      </c>
      <c r="P45" s="189">
        <v>0</v>
      </c>
      <c r="Q45" s="508">
        <f t="shared" si="18"/>
        <v>20</v>
      </c>
      <c r="R45" s="508">
        <f t="shared" si="17"/>
        <v>845</v>
      </c>
      <c r="S45" s="189">
        <v>25</v>
      </c>
      <c r="T45" s="189">
        <v>706</v>
      </c>
      <c r="V45" s="476">
        <v>845</v>
      </c>
      <c r="W45" s="476">
        <v>198</v>
      </c>
    </row>
    <row r="46" spans="1:23" s="276" customFormat="1" ht="12.75">
      <c r="A46" s="141">
        <v>38</v>
      </c>
      <c r="B46" s="142" t="s">
        <v>25</v>
      </c>
      <c r="C46" s="189">
        <v>3</v>
      </c>
      <c r="D46" s="189">
        <v>9</v>
      </c>
      <c r="E46" s="189">
        <v>1</v>
      </c>
      <c r="F46" s="508">
        <f t="shared" si="8"/>
        <v>0</v>
      </c>
      <c r="G46" s="189">
        <v>0</v>
      </c>
      <c r="H46" s="189">
        <v>0</v>
      </c>
      <c r="I46" s="508">
        <f t="shared" si="15"/>
        <v>4</v>
      </c>
      <c r="J46" s="508">
        <f t="shared" si="16"/>
        <v>9</v>
      </c>
      <c r="K46" s="189">
        <v>51</v>
      </c>
      <c r="L46" s="189">
        <v>753</v>
      </c>
      <c r="M46" s="189">
        <v>8</v>
      </c>
      <c r="N46" s="508">
        <f t="shared" si="1"/>
        <v>17</v>
      </c>
      <c r="O46" s="189">
        <v>0</v>
      </c>
      <c r="P46" s="189">
        <v>0</v>
      </c>
      <c r="Q46" s="508">
        <f t="shared" si="18"/>
        <v>59</v>
      </c>
      <c r="R46" s="508">
        <f t="shared" si="17"/>
        <v>770</v>
      </c>
      <c r="S46" s="189">
        <v>0</v>
      </c>
      <c r="T46" s="189">
        <v>0</v>
      </c>
      <c r="U46" s="276">
        <v>0</v>
      </c>
      <c r="V46" s="476">
        <v>770</v>
      </c>
      <c r="W46" s="476">
        <v>9</v>
      </c>
    </row>
    <row r="47" spans="1:23" s="276" customFormat="1" ht="12.75">
      <c r="A47" s="141">
        <v>39</v>
      </c>
      <c r="B47" s="142" t="s">
        <v>220</v>
      </c>
      <c r="C47" s="189">
        <v>0</v>
      </c>
      <c r="D47" s="189">
        <v>0</v>
      </c>
      <c r="E47" s="189">
        <v>0</v>
      </c>
      <c r="F47" s="508">
        <f t="shared" si="8"/>
        <v>0</v>
      </c>
      <c r="G47" s="189">
        <v>0</v>
      </c>
      <c r="H47" s="189">
        <v>0</v>
      </c>
      <c r="I47" s="508">
        <f t="shared" si="15"/>
        <v>0</v>
      </c>
      <c r="J47" s="508">
        <f t="shared" si="16"/>
        <v>0</v>
      </c>
      <c r="K47" s="189">
        <v>3</v>
      </c>
      <c r="L47" s="189">
        <v>11</v>
      </c>
      <c r="M47" s="189">
        <v>0</v>
      </c>
      <c r="N47" s="508">
        <f t="shared" si="1"/>
        <v>2</v>
      </c>
      <c r="O47" s="189">
        <v>0</v>
      </c>
      <c r="P47" s="189">
        <v>0</v>
      </c>
      <c r="Q47" s="508">
        <f t="shared" si="18"/>
        <v>3</v>
      </c>
      <c r="R47" s="508">
        <f t="shared" si="17"/>
        <v>13</v>
      </c>
      <c r="S47" s="189">
        <v>0</v>
      </c>
      <c r="T47" s="189">
        <v>0</v>
      </c>
      <c r="V47" s="476">
        <v>13</v>
      </c>
      <c r="W47" s="476">
        <v>0</v>
      </c>
    </row>
    <row r="48" spans="1:23" s="276" customFormat="1" ht="12.75">
      <c r="A48" s="141">
        <v>40</v>
      </c>
      <c r="B48" s="142" t="s">
        <v>359</v>
      </c>
      <c r="C48" s="189">
        <v>1</v>
      </c>
      <c r="D48" s="189">
        <v>3</v>
      </c>
      <c r="E48" s="189">
        <v>0</v>
      </c>
      <c r="F48" s="508">
        <f t="shared" si="8"/>
        <v>0</v>
      </c>
      <c r="G48" s="189">
        <v>0</v>
      </c>
      <c r="H48" s="189">
        <v>0</v>
      </c>
      <c r="I48" s="508">
        <f t="shared" si="15"/>
        <v>1</v>
      </c>
      <c r="J48" s="508">
        <f t="shared" si="16"/>
        <v>3</v>
      </c>
      <c r="K48" s="189">
        <v>1</v>
      </c>
      <c r="L48" s="189">
        <v>3</v>
      </c>
      <c r="M48" s="189">
        <v>0</v>
      </c>
      <c r="N48" s="508">
        <f t="shared" si="1"/>
        <v>0</v>
      </c>
      <c r="O48" s="189">
        <v>0</v>
      </c>
      <c r="P48" s="189">
        <v>0</v>
      </c>
      <c r="Q48" s="508">
        <f t="shared" si="18"/>
        <v>1</v>
      </c>
      <c r="R48" s="508">
        <f t="shared" si="17"/>
        <v>3</v>
      </c>
      <c r="S48" s="189">
        <v>0</v>
      </c>
      <c r="T48" s="189">
        <v>0</v>
      </c>
      <c r="V48" s="476">
        <v>3</v>
      </c>
      <c r="W48" s="476">
        <v>3</v>
      </c>
    </row>
    <row r="49" spans="1:23" s="276" customFormat="1" ht="12.75">
      <c r="A49" s="141">
        <v>41</v>
      </c>
      <c r="B49" s="189" t="s">
        <v>447</v>
      </c>
      <c r="C49" s="189">
        <v>275</v>
      </c>
      <c r="D49" s="189">
        <v>332</v>
      </c>
      <c r="E49" s="189">
        <v>0</v>
      </c>
      <c r="F49" s="508">
        <f t="shared" si="8"/>
        <v>0</v>
      </c>
      <c r="G49" s="189">
        <v>0</v>
      </c>
      <c r="H49" s="189">
        <v>0</v>
      </c>
      <c r="I49" s="508">
        <f t="shared" si="15"/>
        <v>275</v>
      </c>
      <c r="J49" s="508">
        <f t="shared" si="16"/>
        <v>332</v>
      </c>
      <c r="K49" s="189">
        <v>3</v>
      </c>
      <c r="L49" s="189">
        <v>23</v>
      </c>
      <c r="M49" s="189">
        <v>35</v>
      </c>
      <c r="N49" s="508">
        <f t="shared" si="1"/>
        <v>2003</v>
      </c>
      <c r="O49" s="189">
        <v>0</v>
      </c>
      <c r="P49" s="189">
        <v>0</v>
      </c>
      <c r="Q49" s="508">
        <f t="shared" si="18"/>
        <v>38</v>
      </c>
      <c r="R49" s="508">
        <f t="shared" si="17"/>
        <v>2026</v>
      </c>
      <c r="S49" s="189">
        <v>0</v>
      </c>
      <c r="T49" s="189">
        <v>0</v>
      </c>
      <c r="V49" s="476">
        <v>2026</v>
      </c>
      <c r="W49" s="476">
        <v>332</v>
      </c>
    </row>
    <row r="50" spans="1:24" ht="12.75">
      <c r="A50" s="151"/>
      <c r="B50" s="190" t="s">
        <v>222</v>
      </c>
      <c r="C50" s="190">
        <f>SUM(C36:C49)</f>
        <v>1357</v>
      </c>
      <c r="D50" s="190">
        <f aca="true" t="shared" si="19" ref="D50:T50">SUM(D36:D49)</f>
        <v>5833</v>
      </c>
      <c r="E50" s="190">
        <f t="shared" si="19"/>
        <v>31</v>
      </c>
      <c r="F50" s="190">
        <f t="shared" si="19"/>
        <v>58</v>
      </c>
      <c r="G50" s="190">
        <f t="shared" si="19"/>
        <v>0</v>
      </c>
      <c r="H50" s="190">
        <f t="shared" si="19"/>
        <v>0</v>
      </c>
      <c r="I50" s="190">
        <f t="shared" si="19"/>
        <v>1388</v>
      </c>
      <c r="J50" s="190">
        <f t="shared" si="19"/>
        <v>5891</v>
      </c>
      <c r="K50" s="190">
        <f t="shared" si="19"/>
        <v>635</v>
      </c>
      <c r="L50" s="190">
        <f t="shared" si="19"/>
        <v>8975</v>
      </c>
      <c r="M50" s="190">
        <f t="shared" si="19"/>
        <v>9768</v>
      </c>
      <c r="N50" s="190">
        <f t="shared" si="19"/>
        <v>14696</v>
      </c>
      <c r="O50" s="190">
        <f t="shared" si="19"/>
        <v>166</v>
      </c>
      <c r="P50" s="190">
        <f t="shared" si="19"/>
        <v>24794</v>
      </c>
      <c r="Q50" s="190">
        <f t="shared" si="19"/>
        <v>10569</v>
      </c>
      <c r="R50" s="190">
        <f t="shared" si="19"/>
        <v>48465</v>
      </c>
      <c r="S50" s="190">
        <f t="shared" si="19"/>
        <v>365</v>
      </c>
      <c r="T50" s="190">
        <f t="shared" si="19"/>
        <v>2217.5699999999997</v>
      </c>
      <c r="V50" s="466">
        <f>SUM(V36:V49)</f>
        <v>48465</v>
      </c>
      <c r="W50" s="466">
        <f>SUM(W36:W49)</f>
        <v>5891</v>
      </c>
      <c r="X50" s="457"/>
    </row>
    <row r="51" spans="1:24" ht="12.75">
      <c r="A51" s="151"/>
      <c r="B51" s="148" t="s">
        <v>121</v>
      </c>
      <c r="C51" s="190">
        <f aca="true" t="shared" si="20" ref="C51:T51">C26+C35+C50</f>
        <v>11363</v>
      </c>
      <c r="D51" s="190">
        <f t="shared" si="20"/>
        <v>48755</v>
      </c>
      <c r="E51" s="190">
        <f t="shared" si="20"/>
        <v>7659</v>
      </c>
      <c r="F51" s="509">
        <f t="shared" si="20"/>
        <v>34503</v>
      </c>
      <c r="G51" s="190">
        <f t="shared" si="20"/>
        <v>261</v>
      </c>
      <c r="H51" s="190">
        <f t="shared" si="20"/>
        <v>10167</v>
      </c>
      <c r="I51" s="509">
        <f t="shared" si="20"/>
        <v>19283</v>
      </c>
      <c r="J51" s="509">
        <f t="shared" si="20"/>
        <v>93425</v>
      </c>
      <c r="K51" s="190">
        <f t="shared" si="20"/>
        <v>63353</v>
      </c>
      <c r="L51" s="190">
        <f t="shared" si="20"/>
        <v>269632</v>
      </c>
      <c r="M51" s="190">
        <f t="shared" si="20"/>
        <v>147108</v>
      </c>
      <c r="N51" s="509">
        <f t="shared" si="20"/>
        <v>250314</v>
      </c>
      <c r="O51" s="190">
        <f t="shared" si="20"/>
        <v>2139</v>
      </c>
      <c r="P51" s="190">
        <f t="shared" si="20"/>
        <v>51452.17</v>
      </c>
      <c r="Q51" s="509">
        <f t="shared" si="20"/>
        <v>212600</v>
      </c>
      <c r="R51" s="509">
        <f t="shared" si="20"/>
        <v>577752</v>
      </c>
      <c r="S51" s="190">
        <f t="shared" si="20"/>
        <v>93147</v>
      </c>
      <c r="T51" s="190">
        <f t="shared" si="20"/>
        <v>247924.90000000002</v>
      </c>
      <c r="V51" s="466">
        <f>V26+V35+V50</f>
        <v>577752</v>
      </c>
      <c r="W51" s="466">
        <f>W26+W35+W50</f>
        <v>93425</v>
      </c>
      <c r="X51" s="457"/>
    </row>
    <row r="52" spans="1:22" ht="18" customHeight="1">
      <c r="A52" s="502"/>
      <c r="B52" s="212"/>
      <c r="C52" s="213"/>
      <c r="D52" s="213"/>
      <c r="E52" s="213"/>
      <c r="F52" s="567"/>
      <c r="G52" s="213"/>
      <c r="H52" s="213"/>
      <c r="I52" s="567"/>
      <c r="J52" s="567"/>
      <c r="K52" s="213"/>
      <c r="L52" s="213"/>
      <c r="M52" s="213"/>
      <c r="N52" s="567"/>
      <c r="O52" s="213"/>
      <c r="P52" s="213"/>
      <c r="Q52" s="567"/>
      <c r="R52" s="567"/>
      <c r="S52" s="213"/>
      <c r="T52" s="213"/>
      <c r="V52" s="468"/>
    </row>
    <row r="53" spans="1:22" ht="18" customHeight="1">
      <c r="A53" s="502"/>
      <c r="B53" s="212"/>
      <c r="C53" s="213"/>
      <c r="D53" s="213"/>
      <c r="E53" s="213"/>
      <c r="F53" s="567"/>
      <c r="G53" s="213"/>
      <c r="H53" s="213"/>
      <c r="I53" s="567"/>
      <c r="J53" s="567"/>
      <c r="K53" s="213"/>
      <c r="L53" s="213"/>
      <c r="M53" s="213"/>
      <c r="N53" s="567"/>
      <c r="O53" s="213"/>
      <c r="P53" s="213"/>
      <c r="Q53" s="567"/>
      <c r="R53" s="567"/>
      <c r="S53" s="213"/>
      <c r="T53" s="213"/>
      <c r="V53" s="468"/>
    </row>
    <row r="54" spans="1:22" ht="18" customHeight="1">
      <c r="A54" s="502"/>
      <c r="B54" s="212"/>
      <c r="C54" s="213"/>
      <c r="D54" s="213"/>
      <c r="E54" s="213"/>
      <c r="F54" s="567"/>
      <c r="G54" s="213"/>
      <c r="H54" s="213"/>
      <c r="I54" s="567"/>
      <c r="J54" s="567"/>
      <c r="K54" s="213"/>
      <c r="L54" s="213"/>
      <c r="M54" s="213"/>
      <c r="N54" s="567"/>
      <c r="O54" s="213"/>
      <c r="P54" s="213"/>
      <c r="Q54" s="567"/>
      <c r="R54" s="567"/>
      <c r="S54" s="213"/>
      <c r="T54" s="213"/>
      <c r="V54" s="469"/>
    </row>
    <row r="55" spans="1:22" ht="15" customHeight="1">
      <c r="A55" s="149" t="s">
        <v>4</v>
      </c>
      <c r="B55" s="149" t="s">
        <v>5</v>
      </c>
      <c r="C55" s="712" t="s">
        <v>248</v>
      </c>
      <c r="D55" s="713"/>
      <c r="E55" s="713"/>
      <c r="F55" s="713"/>
      <c r="G55" s="713"/>
      <c r="H55" s="713"/>
      <c r="I55" s="734"/>
      <c r="J55" s="734"/>
      <c r="K55" s="712" t="s">
        <v>92</v>
      </c>
      <c r="L55" s="713"/>
      <c r="M55" s="713"/>
      <c r="N55" s="713"/>
      <c r="O55" s="713"/>
      <c r="P55" s="713"/>
      <c r="Q55" s="734"/>
      <c r="R55" s="734"/>
      <c r="S55" s="681" t="s">
        <v>245</v>
      </c>
      <c r="T55" s="682"/>
      <c r="V55" s="470"/>
    </row>
    <row r="56" spans="1:22" ht="13.5" customHeight="1">
      <c r="A56" s="390" t="s">
        <v>6</v>
      </c>
      <c r="B56" s="390"/>
      <c r="C56" s="735" t="s">
        <v>458</v>
      </c>
      <c r="D56" s="736"/>
      <c r="E56" s="735" t="s">
        <v>459</v>
      </c>
      <c r="F56" s="736"/>
      <c r="G56" s="735" t="s">
        <v>460</v>
      </c>
      <c r="H56" s="736"/>
      <c r="I56" s="741" t="s">
        <v>233</v>
      </c>
      <c r="J56" s="712"/>
      <c r="K56" s="735" t="s">
        <v>458</v>
      </c>
      <c r="L56" s="736"/>
      <c r="M56" s="735" t="s">
        <v>459</v>
      </c>
      <c r="N56" s="736"/>
      <c r="O56" s="735" t="s">
        <v>460</v>
      </c>
      <c r="P56" s="736"/>
      <c r="Q56" s="737" t="s">
        <v>233</v>
      </c>
      <c r="R56" s="672"/>
      <c r="S56" s="398" t="s">
        <v>54</v>
      </c>
      <c r="T56" s="398" t="s">
        <v>61</v>
      </c>
      <c r="V56" s="471"/>
    </row>
    <row r="57" spans="1:22" ht="13.5" customHeight="1">
      <c r="A57" s="150"/>
      <c r="B57" s="150"/>
      <c r="C57" s="398" t="s">
        <v>54</v>
      </c>
      <c r="D57" s="398" t="s">
        <v>61</v>
      </c>
      <c r="E57" s="398" t="s">
        <v>54</v>
      </c>
      <c r="F57" s="336" t="s">
        <v>61</v>
      </c>
      <c r="G57" s="398" t="s">
        <v>54</v>
      </c>
      <c r="H57" s="398" t="s">
        <v>61</v>
      </c>
      <c r="I57" s="336" t="s">
        <v>54</v>
      </c>
      <c r="J57" s="574" t="s">
        <v>61</v>
      </c>
      <c r="K57" s="398" t="s">
        <v>54</v>
      </c>
      <c r="L57" s="398" t="s">
        <v>61</v>
      </c>
      <c r="M57" s="398" t="s">
        <v>54</v>
      </c>
      <c r="N57" s="336" t="s">
        <v>61</v>
      </c>
      <c r="O57" s="398" t="s">
        <v>54</v>
      </c>
      <c r="P57" s="398" t="s">
        <v>61</v>
      </c>
      <c r="Q57" s="336" t="s">
        <v>54</v>
      </c>
      <c r="R57" s="574" t="s">
        <v>61</v>
      </c>
      <c r="S57" s="398"/>
      <c r="T57" s="398"/>
      <c r="V57" s="472">
        <v>0</v>
      </c>
    </row>
    <row r="58" spans="1:23" s="276" customFormat="1" ht="12.75">
      <c r="A58" s="151">
        <v>42</v>
      </c>
      <c r="B58" s="189" t="s">
        <v>263</v>
      </c>
      <c r="C58" s="189">
        <v>0</v>
      </c>
      <c r="D58" s="189">
        <v>0</v>
      </c>
      <c r="E58" s="189">
        <v>257</v>
      </c>
      <c r="F58" s="508">
        <f aca="true" t="shared" si="21" ref="F58:F67">W58-D58-H58</f>
        <v>118</v>
      </c>
      <c r="G58" s="189">
        <v>0</v>
      </c>
      <c r="H58" s="189">
        <v>0</v>
      </c>
      <c r="I58" s="508">
        <f aca="true" t="shared" si="22" ref="I58:I67">C58+E58+G58</f>
        <v>257</v>
      </c>
      <c r="J58" s="508">
        <f aca="true" t="shared" si="23" ref="J58:J67">D58+F58+H58</f>
        <v>118</v>
      </c>
      <c r="K58" s="189">
        <v>0</v>
      </c>
      <c r="L58" s="189">
        <v>0</v>
      </c>
      <c r="M58" s="189">
        <v>2399</v>
      </c>
      <c r="N58" s="508">
        <f aca="true" t="shared" si="24" ref="N58:N67">V58-L58-P58</f>
        <v>866</v>
      </c>
      <c r="O58" s="189">
        <v>0</v>
      </c>
      <c r="P58" s="189">
        <v>0</v>
      </c>
      <c r="Q58" s="508">
        <f aca="true" t="shared" si="25" ref="Q58:Q67">K58+M58+O58</f>
        <v>2399</v>
      </c>
      <c r="R58" s="508">
        <f aca="true" t="shared" si="26" ref="R58:R67">L58+N58+P58</f>
        <v>866</v>
      </c>
      <c r="S58" s="189">
        <v>0</v>
      </c>
      <c r="T58" s="189">
        <v>0</v>
      </c>
      <c r="V58" s="477">
        <v>866</v>
      </c>
      <c r="W58" s="277">
        <v>118</v>
      </c>
    </row>
    <row r="59" spans="1:23" s="276" customFormat="1" ht="12.75">
      <c r="A59" s="151">
        <v>43</v>
      </c>
      <c r="B59" s="189" t="s">
        <v>77</v>
      </c>
      <c r="C59" s="189">
        <v>0</v>
      </c>
      <c r="D59" s="189">
        <v>0</v>
      </c>
      <c r="E59" s="189">
        <v>344</v>
      </c>
      <c r="F59" s="508">
        <f t="shared" si="21"/>
        <v>65</v>
      </c>
      <c r="G59" s="189">
        <v>0</v>
      </c>
      <c r="H59" s="189">
        <v>0</v>
      </c>
      <c r="I59" s="508">
        <f t="shared" si="22"/>
        <v>344</v>
      </c>
      <c r="J59" s="508">
        <f t="shared" si="23"/>
        <v>65</v>
      </c>
      <c r="K59" s="189">
        <v>410</v>
      </c>
      <c r="L59" s="189">
        <v>150</v>
      </c>
      <c r="M59" s="189">
        <v>773</v>
      </c>
      <c r="N59" s="508">
        <f t="shared" si="24"/>
        <v>171</v>
      </c>
      <c r="O59" s="189">
        <v>0</v>
      </c>
      <c r="P59" s="189">
        <v>0</v>
      </c>
      <c r="Q59" s="508">
        <f t="shared" si="25"/>
        <v>1183</v>
      </c>
      <c r="R59" s="508">
        <f t="shared" si="26"/>
        <v>321</v>
      </c>
      <c r="S59" s="189">
        <v>2893</v>
      </c>
      <c r="T59" s="189">
        <v>444</v>
      </c>
      <c r="V59" s="476">
        <v>321</v>
      </c>
      <c r="W59" s="277">
        <v>65</v>
      </c>
    </row>
    <row r="60" spans="1:23" s="276" customFormat="1" ht="12.75">
      <c r="A60" s="151">
        <v>44</v>
      </c>
      <c r="B60" s="189" t="s">
        <v>264</v>
      </c>
      <c r="C60" s="189">
        <v>1000</v>
      </c>
      <c r="D60" s="189">
        <v>863</v>
      </c>
      <c r="E60" s="189">
        <v>1671</v>
      </c>
      <c r="F60" s="508">
        <f t="shared" si="21"/>
        <v>1330</v>
      </c>
      <c r="G60" s="189">
        <v>0</v>
      </c>
      <c r="H60" s="189">
        <v>0</v>
      </c>
      <c r="I60" s="508">
        <f t="shared" si="22"/>
        <v>2671</v>
      </c>
      <c r="J60" s="508">
        <f t="shared" si="23"/>
        <v>2193</v>
      </c>
      <c r="K60" s="189">
        <v>6792</v>
      </c>
      <c r="L60" s="189">
        <v>1325</v>
      </c>
      <c r="M60" s="189">
        <v>14039</v>
      </c>
      <c r="N60" s="508">
        <f t="shared" si="24"/>
        <v>4638</v>
      </c>
      <c r="O60" s="189">
        <v>0</v>
      </c>
      <c r="P60" s="189">
        <v>0</v>
      </c>
      <c r="Q60" s="508">
        <f t="shared" si="25"/>
        <v>20831</v>
      </c>
      <c r="R60" s="508">
        <f t="shared" si="26"/>
        <v>5963</v>
      </c>
      <c r="S60" s="189">
        <v>0</v>
      </c>
      <c r="T60" s="189">
        <v>3310</v>
      </c>
      <c r="V60" s="476">
        <v>5963</v>
      </c>
      <c r="W60" s="277">
        <v>2193</v>
      </c>
    </row>
    <row r="61" spans="1:23" s="276" customFormat="1" ht="12.75">
      <c r="A61" s="151">
        <v>45</v>
      </c>
      <c r="B61" s="189" t="s">
        <v>29</v>
      </c>
      <c r="C61" s="189">
        <v>0</v>
      </c>
      <c r="D61" s="189">
        <v>0</v>
      </c>
      <c r="E61" s="189">
        <v>47</v>
      </c>
      <c r="F61" s="508">
        <f t="shared" si="21"/>
        <v>22</v>
      </c>
      <c r="G61" s="189">
        <v>0</v>
      </c>
      <c r="H61" s="189">
        <v>0</v>
      </c>
      <c r="I61" s="508">
        <f t="shared" si="22"/>
        <v>47</v>
      </c>
      <c r="J61" s="508">
        <f t="shared" si="23"/>
        <v>22</v>
      </c>
      <c r="K61" s="189">
        <v>0</v>
      </c>
      <c r="L61" s="189">
        <v>0</v>
      </c>
      <c r="M61" s="189">
        <v>2864</v>
      </c>
      <c r="N61" s="508">
        <f t="shared" si="24"/>
        <v>1053</v>
      </c>
      <c r="O61" s="189">
        <v>0</v>
      </c>
      <c r="P61" s="189">
        <v>0</v>
      </c>
      <c r="Q61" s="508">
        <f t="shared" si="25"/>
        <v>2864</v>
      </c>
      <c r="R61" s="508">
        <f t="shared" si="26"/>
        <v>1053</v>
      </c>
      <c r="S61" s="189">
        <v>0</v>
      </c>
      <c r="T61" s="189">
        <v>0</v>
      </c>
      <c r="V61" s="476">
        <v>1053</v>
      </c>
      <c r="W61" s="277">
        <v>22</v>
      </c>
    </row>
    <row r="62" spans="1:23" s="276" customFormat="1" ht="12.75">
      <c r="A62" s="151">
        <v>46</v>
      </c>
      <c r="B62" s="189" t="s">
        <v>230</v>
      </c>
      <c r="C62" s="189">
        <v>1005</v>
      </c>
      <c r="D62" s="189">
        <v>194</v>
      </c>
      <c r="E62" s="189">
        <v>688</v>
      </c>
      <c r="F62" s="508">
        <f t="shared" si="21"/>
        <v>695</v>
      </c>
      <c r="G62" s="189">
        <v>0</v>
      </c>
      <c r="H62" s="189">
        <v>0</v>
      </c>
      <c r="I62" s="508">
        <f t="shared" si="22"/>
        <v>1693</v>
      </c>
      <c r="J62" s="508">
        <f t="shared" si="23"/>
        <v>889</v>
      </c>
      <c r="K62" s="189">
        <v>1265</v>
      </c>
      <c r="L62" s="189">
        <v>320</v>
      </c>
      <c r="M62" s="189">
        <v>1472</v>
      </c>
      <c r="N62" s="508">
        <f t="shared" si="24"/>
        <v>585</v>
      </c>
      <c r="O62" s="189">
        <v>0</v>
      </c>
      <c r="P62" s="189">
        <v>0</v>
      </c>
      <c r="Q62" s="508">
        <f t="shared" si="25"/>
        <v>2737</v>
      </c>
      <c r="R62" s="508">
        <f t="shared" si="26"/>
        <v>905</v>
      </c>
      <c r="S62" s="189">
        <v>0</v>
      </c>
      <c r="T62" s="189">
        <v>13381</v>
      </c>
      <c r="V62" s="476">
        <v>905</v>
      </c>
      <c r="W62" s="277">
        <v>889</v>
      </c>
    </row>
    <row r="63" spans="1:23" s="276" customFormat="1" ht="12.75">
      <c r="A63" s="151">
        <v>47</v>
      </c>
      <c r="B63" s="189" t="s">
        <v>30</v>
      </c>
      <c r="C63" s="189">
        <v>72</v>
      </c>
      <c r="D63" s="189">
        <v>29</v>
      </c>
      <c r="E63" s="189">
        <v>423</v>
      </c>
      <c r="F63" s="508">
        <f t="shared" si="21"/>
        <v>751</v>
      </c>
      <c r="G63" s="189">
        <v>0</v>
      </c>
      <c r="H63" s="189">
        <v>0</v>
      </c>
      <c r="I63" s="508">
        <f t="shared" si="22"/>
        <v>495</v>
      </c>
      <c r="J63" s="508">
        <f t="shared" si="23"/>
        <v>780</v>
      </c>
      <c r="K63" s="189">
        <v>1063</v>
      </c>
      <c r="L63" s="189">
        <v>368</v>
      </c>
      <c r="M63" s="189">
        <v>3922</v>
      </c>
      <c r="N63" s="508">
        <f t="shared" si="24"/>
        <v>2457</v>
      </c>
      <c r="O63" s="189">
        <v>0</v>
      </c>
      <c r="P63" s="189">
        <v>0</v>
      </c>
      <c r="Q63" s="508">
        <f t="shared" si="25"/>
        <v>4985</v>
      </c>
      <c r="R63" s="508">
        <f t="shared" si="26"/>
        <v>2825</v>
      </c>
      <c r="S63" s="189">
        <v>1267</v>
      </c>
      <c r="T63" s="189">
        <v>189</v>
      </c>
      <c r="V63" s="476">
        <v>2825</v>
      </c>
      <c r="W63" s="277">
        <v>780</v>
      </c>
    </row>
    <row r="64" spans="1:23" s="276" customFormat="1" ht="12.75">
      <c r="A64" s="151">
        <v>48</v>
      </c>
      <c r="B64" s="189" t="s">
        <v>28</v>
      </c>
      <c r="C64" s="189">
        <v>199</v>
      </c>
      <c r="D64" s="189">
        <v>179</v>
      </c>
      <c r="E64" s="189">
        <v>0</v>
      </c>
      <c r="F64" s="508">
        <f t="shared" si="21"/>
        <v>0</v>
      </c>
      <c r="G64" s="189">
        <v>0</v>
      </c>
      <c r="H64" s="189">
        <v>0</v>
      </c>
      <c r="I64" s="508">
        <f t="shared" si="22"/>
        <v>199</v>
      </c>
      <c r="J64" s="508">
        <f t="shared" si="23"/>
        <v>179</v>
      </c>
      <c r="K64" s="189">
        <v>3782</v>
      </c>
      <c r="L64" s="189">
        <v>720</v>
      </c>
      <c r="M64" s="189">
        <v>63</v>
      </c>
      <c r="N64" s="508">
        <f t="shared" si="24"/>
        <v>69</v>
      </c>
      <c r="O64" s="189">
        <v>0</v>
      </c>
      <c r="P64" s="189">
        <v>0</v>
      </c>
      <c r="Q64" s="508">
        <f t="shared" si="25"/>
        <v>3845</v>
      </c>
      <c r="R64" s="508">
        <f t="shared" si="26"/>
        <v>789</v>
      </c>
      <c r="S64" s="189">
        <v>649</v>
      </c>
      <c r="T64" s="189">
        <v>720</v>
      </c>
      <c r="V64" s="476">
        <v>789</v>
      </c>
      <c r="W64" s="277">
        <v>179</v>
      </c>
    </row>
    <row r="65" spans="1:23" s="276" customFormat="1" ht="12.75">
      <c r="A65" s="151">
        <v>49</v>
      </c>
      <c r="B65" s="189" t="s">
        <v>265</v>
      </c>
      <c r="C65" s="189">
        <v>219</v>
      </c>
      <c r="D65" s="189">
        <v>184</v>
      </c>
      <c r="E65" s="189">
        <v>0</v>
      </c>
      <c r="F65" s="508">
        <f t="shared" si="21"/>
        <v>0</v>
      </c>
      <c r="G65" s="189">
        <v>0</v>
      </c>
      <c r="H65" s="189">
        <v>0</v>
      </c>
      <c r="I65" s="508">
        <f t="shared" si="22"/>
        <v>219</v>
      </c>
      <c r="J65" s="508">
        <f t="shared" si="23"/>
        <v>184</v>
      </c>
      <c r="K65" s="189">
        <v>4865</v>
      </c>
      <c r="L65" s="189">
        <v>1850</v>
      </c>
      <c r="M65" s="189">
        <v>0</v>
      </c>
      <c r="N65" s="508">
        <f t="shared" si="24"/>
        <v>0</v>
      </c>
      <c r="O65" s="189">
        <v>0</v>
      </c>
      <c r="P65" s="189">
        <v>0</v>
      </c>
      <c r="Q65" s="508">
        <f t="shared" si="25"/>
        <v>4865</v>
      </c>
      <c r="R65" s="508">
        <f t="shared" si="26"/>
        <v>1850</v>
      </c>
      <c r="S65" s="189">
        <v>0</v>
      </c>
      <c r="T65" s="189">
        <v>0</v>
      </c>
      <c r="V65" s="476">
        <v>1850</v>
      </c>
      <c r="W65" s="277">
        <v>184</v>
      </c>
    </row>
    <row r="66" spans="1:23" s="276" customFormat="1" ht="12.75">
      <c r="A66" s="151">
        <v>50</v>
      </c>
      <c r="B66" s="189" t="s">
        <v>26</v>
      </c>
      <c r="C66" s="189">
        <v>226</v>
      </c>
      <c r="D66" s="189">
        <v>41</v>
      </c>
      <c r="E66" s="189">
        <v>129</v>
      </c>
      <c r="F66" s="508">
        <f t="shared" si="21"/>
        <v>88</v>
      </c>
      <c r="G66" s="189">
        <v>0</v>
      </c>
      <c r="H66" s="189">
        <v>0</v>
      </c>
      <c r="I66" s="508">
        <f t="shared" si="22"/>
        <v>355</v>
      </c>
      <c r="J66" s="508">
        <f t="shared" si="23"/>
        <v>129</v>
      </c>
      <c r="K66" s="189">
        <v>1587</v>
      </c>
      <c r="L66" s="189">
        <v>203</v>
      </c>
      <c r="M66" s="189">
        <v>6050</v>
      </c>
      <c r="N66" s="508">
        <f t="shared" si="24"/>
        <v>697</v>
      </c>
      <c r="O66" s="189">
        <v>0</v>
      </c>
      <c r="P66" s="189">
        <v>0</v>
      </c>
      <c r="Q66" s="508">
        <f t="shared" si="25"/>
        <v>7637</v>
      </c>
      <c r="R66" s="508">
        <f t="shared" si="26"/>
        <v>900</v>
      </c>
      <c r="S66" s="189">
        <v>0</v>
      </c>
      <c r="T66" s="189">
        <v>0</v>
      </c>
      <c r="V66" s="476">
        <v>900</v>
      </c>
      <c r="W66" s="277">
        <v>129</v>
      </c>
    </row>
    <row r="67" spans="1:23" s="276" customFormat="1" ht="12.75">
      <c r="A67" s="151">
        <v>51</v>
      </c>
      <c r="B67" s="189" t="s">
        <v>27</v>
      </c>
      <c r="C67" s="189">
        <v>52</v>
      </c>
      <c r="D67" s="189">
        <v>390</v>
      </c>
      <c r="E67" s="189">
        <v>0</v>
      </c>
      <c r="F67" s="508">
        <f t="shared" si="21"/>
        <v>0</v>
      </c>
      <c r="G67" s="189">
        <v>0</v>
      </c>
      <c r="H67" s="189">
        <v>0</v>
      </c>
      <c r="I67" s="508">
        <f t="shared" si="22"/>
        <v>52</v>
      </c>
      <c r="J67" s="508">
        <f t="shared" si="23"/>
        <v>390</v>
      </c>
      <c r="K67" s="189">
        <v>49</v>
      </c>
      <c r="L67" s="189">
        <v>69</v>
      </c>
      <c r="M67" s="189">
        <v>780</v>
      </c>
      <c r="N67" s="508">
        <f t="shared" si="24"/>
        <v>966</v>
      </c>
      <c r="O67" s="189">
        <v>0</v>
      </c>
      <c r="P67" s="189">
        <v>0</v>
      </c>
      <c r="Q67" s="508">
        <f t="shared" si="25"/>
        <v>829</v>
      </c>
      <c r="R67" s="508">
        <f t="shared" si="26"/>
        <v>1035</v>
      </c>
      <c r="S67" s="189">
        <v>0</v>
      </c>
      <c r="T67" s="189">
        <v>0</v>
      </c>
      <c r="V67" s="476">
        <v>1035</v>
      </c>
      <c r="W67" s="277">
        <v>390</v>
      </c>
    </row>
    <row r="68" spans="1:23" ht="12.75">
      <c r="A68" s="151"/>
      <c r="B68" s="148" t="s">
        <v>121</v>
      </c>
      <c r="C68" s="190">
        <f aca="true" t="shared" si="27" ref="C68:T68">SUM(C58:C67)</f>
        <v>2773</v>
      </c>
      <c r="D68" s="190">
        <f t="shared" si="27"/>
        <v>1880</v>
      </c>
      <c r="E68" s="190">
        <f t="shared" si="27"/>
        <v>3559</v>
      </c>
      <c r="F68" s="509">
        <f t="shared" si="27"/>
        <v>3069</v>
      </c>
      <c r="G68" s="190">
        <f t="shared" si="27"/>
        <v>0</v>
      </c>
      <c r="H68" s="190">
        <f t="shared" si="27"/>
        <v>0</v>
      </c>
      <c r="I68" s="509">
        <f t="shared" si="27"/>
        <v>6332</v>
      </c>
      <c r="J68" s="509">
        <f t="shared" si="27"/>
        <v>4949</v>
      </c>
      <c r="K68" s="190">
        <f t="shared" si="27"/>
        <v>19813</v>
      </c>
      <c r="L68" s="190">
        <f t="shared" si="27"/>
        <v>5005</v>
      </c>
      <c r="M68" s="190">
        <f t="shared" si="27"/>
        <v>32362</v>
      </c>
      <c r="N68" s="509">
        <f t="shared" si="27"/>
        <v>11502</v>
      </c>
      <c r="O68" s="190">
        <f t="shared" si="27"/>
        <v>0</v>
      </c>
      <c r="P68" s="190">
        <f t="shared" si="27"/>
        <v>0</v>
      </c>
      <c r="Q68" s="509">
        <f t="shared" si="27"/>
        <v>52175</v>
      </c>
      <c r="R68" s="509">
        <f t="shared" si="27"/>
        <v>16507</v>
      </c>
      <c r="S68" s="190">
        <f t="shared" si="27"/>
        <v>4809</v>
      </c>
      <c r="T68" s="190">
        <f t="shared" si="27"/>
        <v>18044</v>
      </c>
      <c r="V68" s="473">
        <f>SUM(V58:V67)</f>
        <v>16507</v>
      </c>
      <c r="W68" s="269">
        <f>SUM(W58:W67)</f>
        <v>4949</v>
      </c>
    </row>
    <row r="69" spans="1:22" ht="12.75">
      <c r="A69" s="151"/>
      <c r="B69" s="189"/>
      <c r="C69" s="189"/>
      <c r="D69" s="189"/>
      <c r="E69" s="189"/>
      <c r="F69" s="508"/>
      <c r="G69" s="189"/>
      <c r="H69" s="189"/>
      <c r="I69" s="508"/>
      <c r="J69" s="508"/>
      <c r="K69" s="189"/>
      <c r="L69" s="189"/>
      <c r="M69" s="189"/>
      <c r="N69" s="508"/>
      <c r="O69" s="189"/>
      <c r="P69" s="189"/>
      <c r="Q69" s="508"/>
      <c r="R69" s="508"/>
      <c r="S69" s="474"/>
      <c r="T69" s="474"/>
      <c r="V69" s="465"/>
    </row>
    <row r="70" spans="1:23" ht="12.75">
      <c r="A70" s="151">
        <v>52</v>
      </c>
      <c r="B70" s="189" t="s">
        <v>31</v>
      </c>
      <c r="C70" s="189">
        <v>0</v>
      </c>
      <c r="D70" s="189">
        <v>0</v>
      </c>
      <c r="E70" s="189">
        <v>0</v>
      </c>
      <c r="F70" s="508">
        <f>W70-D70-H70</f>
        <v>0</v>
      </c>
      <c r="G70" s="189">
        <v>0</v>
      </c>
      <c r="H70" s="189">
        <v>0</v>
      </c>
      <c r="I70" s="508">
        <f>C70+E70+G70</f>
        <v>0</v>
      </c>
      <c r="J70" s="508">
        <f>D70+F70+H70</f>
        <v>0</v>
      </c>
      <c r="K70" s="189">
        <v>0</v>
      </c>
      <c r="L70" s="189">
        <v>0</v>
      </c>
      <c r="M70" s="189">
        <v>0</v>
      </c>
      <c r="N70" s="508">
        <f>V70-L70-P70</f>
        <v>0</v>
      </c>
      <c r="O70" s="189">
        <v>0</v>
      </c>
      <c r="P70" s="189">
        <v>0</v>
      </c>
      <c r="Q70" s="508">
        <f>K70+M70+O70</f>
        <v>0</v>
      </c>
      <c r="R70" s="508">
        <f>L70+N70+P70</f>
        <v>0</v>
      </c>
      <c r="S70" s="189">
        <v>0</v>
      </c>
      <c r="T70" s="189">
        <v>0</v>
      </c>
      <c r="V70" s="465">
        <v>0</v>
      </c>
      <c r="W70" s="268">
        <v>0</v>
      </c>
    </row>
    <row r="71" spans="1:23" ht="12.75">
      <c r="A71" s="151">
        <v>53</v>
      </c>
      <c r="B71" s="189" t="s">
        <v>129</v>
      </c>
      <c r="C71" s="189">
        <v>0</v>
      </c>
      <c r="D71" s="189">
        <v>0</v>
      </c>
      <c r="E71" s="189">
        <v>0</v>
      </c>
      <c r="F71" s="508">
        <f>W71-D71-H71</f>
        <v>0</v>
      </c>
      <c r="G71" s="189">
        <v>0</v>
      </c>
      <c r="H71" s="189">
        <v>0</v>
      </c>
      <c r="I71" s="508">
        <f>C71+E71+G71</f>
        <v>0</v>
      </c>
      <c r="J71" s="508">
        <f>D71+F71+H71</f>
        <v>0</v>
      </c>
      <c r="K71" s="189">
        <v>0</v>
      </c>
      <c r="L71" s="189">
        <v>0</v>
      </c>
      <c r="M71" s="189">
        <v>0</v>
      </c>
      <c r="N71" s="508">
        <f>V71-L71-P71</f>
        <v>0</v>
      </c>
      <c r="O71" s="189">
        <v>0</v>
      </c>
      <c r="P71" s="189">
        <v>0</v>
      </c>
      <c r="Q71" s="508">
        <f>K71+M71+O71</f>
        <v>0</v>
      </c>
      <c r="R71" s="508">
        <f>L71+N71+P71</f>
        <v>0</v>
      </c>
      <c r="S71" s="189">
        <v>0</v>
      </c>
      <c r="T71" s="189">
        <v>0</v>
      </c>
      <c r="V71" s="465">
        <v>0</v>
      </c>
      <c r="W71" s="268">
        <v>0</v>
      </c>
    </row>
    <row r="72" spans="1:23" ht="12.75">
      <c r="A72" s="151"/>
      <c r="B72" s="148" t="s">
        <v>121</v>
      </c>
      <c r="C72" s="190">
        <f aca="true" t="shared" si="28" ref="C72:J72">SUM(C69:C71)</f>
        <v>0</v>
      </c>
      <c r="D72" s="190">
        <f t="shared" si="28"/>
        <v>0</v>
      </c>
      <c r="E72" s="190">
        <f t="shared" si="28"/>
        <v>0</v>
      </c>
      <c r="F72" s="509">
        <f t="shared" si="28"/>
        <v>0</v>
      </c>
      <c r="G72" s="190">
        <f t="shared" si="28"/>
        <v>0</v>
      </c>
      <c r="H72" s="190">
        <f t="shared" si="28"/>
        <v>0</v>
      </c>
      <c r="I72" s="509">
        <f t="shared" si="28"/>
        <v>0</v>
      </c>
      <c r="J72" s="509">
        <f t="shared" si="28"/>
        <v>0</v>
      </c>
      <c r="K72" s="190">
        <f aca="true" t="shared" si="29" ref="K72:T72">SUM(K69:K71)</f>
        <v>0</v>
      </c>
      <c r="L72" s="190">
        <f t="shared" si="29"/>
        <v>0</v>
      </c>
      <c r="M72" s="190">
        <f t="shared" si="29"/>
        <v>0</v>
      </c>
      <c r="N72" s="509">
        <f t="shared" si="29"/>
        <v>0</v>
      </c>
      <c r="O72" s="190">
        <f t="shared" si="29"/>
        <v>0</v>
      </c>
      <c r="P72" s="190">
        <f t="shared" si="29"/>
        <v>0</v>
      </c>
      <c r="Q72" s="509">
        <f t="shared" si="29"/>
        <v>0</v>
      </c>
      <c r="R72" s="509">
        <f t="shared" si="29"/>
        <v>0</v>
      </c>
      <c r="S72" s="190">
        <f t="shared" si="29"/>
        <v>0</v>
      </c>
      <c r="T72" s="190">
        <f t="shared" si="29"/>
        <v>0</v>
      </c>
      <c r="V72" s="473">
        <f>SUM(V70:V71)</f>
        <v>0</v>
      </c>
      <c r="W72" s="91">
        <f>SUM(W70:W71)</f>
        <v>0</v>
      </c>
    </row>
    <row r="73" spans="1:22" ht="12.75">
      <c r="A73" s="151"/>
      <c r="B73" s="148"/>
      <c r="C73" s="190"/>
      <c r="D73" s="190"/>
      <c r="E73" s="190"/>
      <c r="F73" s="509"/>
      <c r="G73" s="190"/>
      <c r="H73" s="190"/>
      <c r="I73" s="509"/>
      <c r="J73" s="509"/>
      <c r="K73" s="190"/>
      <c r="L73" s="190"/>
      <c r="M73" s="190"/>
      <c r="N73" s="509"/>
      <c r="O73" s="190"/>
      <c r="P73" s="190"/>
      <c r="Q73" s="509"/>
      <c r="R73" s="509"/>
      <c r="S73" s="190"/>
      <c r="T73" s="190"/>
      <c r="V73" s="473"/>
    </row>
    <row r="74" spans="1:23" ht="12.75">
      <c r="A74" s="151"/>
      <c r="B74" s="148" t="s">
        <v>32</v>
      </c>
      <c r="C74" s="190">
        <f aca="true" t="shared" si="30" ref="C74:T74">C51+C68+C72</f>
        <v>14136</v>
      </c>
      <c r="D74" s="190">
        <f t="shared" si="30"/>
        <v>50635</v>
      </c>
      <c r="E74" s="190">
        <f t="shared" si="30"/>
        <v>11218</v>
      </c>
      <c r="F74" s="509">
        <f t="shared" si="30"/>
        <v>37572</v>
      </c>
      <c r="G74" s="190">
        <f t="shared" si="30"/>
        <v>261</v>
      </c>
      <c r="H74" s="190">
        <f t="shared" si="30"/>
        <v>10167</v>
      </c>
      <c r="I74" s="509">
        <f t="shared" si="30"/>
        <v>25615</v>
      </c>
      <c r="J74" s="509">
        <f t="shared" si="30"/>
        <v>98374</v>
      </c>
      <c r="K74" s="190">
        <f t="shared" si="30"/>
        <v>83166</v>
      </c>
      <c r="L74" s="190">
        <f t="shared" si="30"/>
        <v>274637</v>
      </c>
      <c r="M74" s="190">
        <f t="shared" si="30"/>
        <v>179470</v>
      </c>
      <c r="N74" s="509">
        <f t="shared" si="30"/>
        <v>261816</v>
      </c>
      <c r="O74" s="190">
        <f t="shared" si="30"/>
        <v>2139</v>
      </c>
      <c r="P74" s="190">
        <f t="shared" si="30"/>
        <v>51452.17</v>
      </c>
      <c r="Q74" s="509">
        <f t="shared" si="30"/>
        <v>264775</v>
      </c>
      <c r="R74" s="509">
        <f t="shared" si="30"/>
        <v>594259</v>
      </c>
      <c r="S74" s="190">
        <f t="shared" si="30"/>
        <v>97956</v>
      </c>
      <c r="T74" s="190">
        <f t="shared" si="30"/>
        <v>265968.9</v>
      </c>
      <c r="V74" s="473">
        <f>V50+V68+V72</f>
        <v>64972</v>
      </c>
      <c r="W74" s="91">
        <f>W50+W68+W72</f>
        <v>10840</v>
      </c>
    </row>
    <row r="75" spans="22:23" ht="12.75">
      <c r="V75" s="473">
        <f>V51+V69+V73</f>
        <v>577752</v>
      </c>
      <c r="W75" s="91">
        <f>W51+W69+W73</f>
        <v>93425</v>
      </c>
    </row>
    <row r="76" spans="3:11" ht="12">
      <c r="C76" s="475">
        <v>9</v>
      </c>
      <c r="K76" s="475">
        <v>9</v>
      </c>
    </row>
    <row r="77" spans="3:11" ht="12">
      <c r="C77" s="475">
        <v>9</v>
      </c>
      <c r="K77" s="475">
        <v>9</v>
      </c>
    </row>
  </sheetData>
  <mergeCells count="22">
    <mergeCell ref="C56:D56"/>
    <mergeCell ref="E56:F56"/>
    <mergeCell ref="G56:H56"/>
    <mergeCell ref="I56:J56"/>
    <mergeCell ref="I5:J5"/>
    <mergeCell ref="G5:H5"/>
    <mergeCell ref="C4:J4"/>
    <mergeCell ref="C55:J55"/>
    <mergeCell ref="E5:F5"/>
    <mergeCell ref="C5:D5"/>
    <mergeCell ref="K4:R4"/>
    <mergeCell ref="S4:T4"/>
    <mergeCell ref="K5:L5"/>
    <mergeCell ref="M5:N5"/>
    <mergeCell ref="O5:P5"/>
    <mergeCell ref="Q5:R5"/>
    <mergeCell ref="K55:R55"/>
    <mergeCell ref="S55:T55"/>
    <mergeCell ref="K56:L56"/>
    <mergeCell ref="M56:N56"/>
    <mergeCell ref="O56:P56"/>
    <mergeCell ref="Q56:R56"/>
  </mergeCells>
  <printOptions gridLines="1" horizontalCentered="1"/>
  <pageMargins left="0.25" right="0.31" top="0.37" bottom="0.4" header="0.24" footer="0.35"/>
  <pageSetup blackAndWhite="1" horizontalDpi="300" verticalDpi="300" orientation="landscape" paperSize="9" scale="75" r:id="rId2"/>
  <rowBreaks count="1" manualBreakCount="1">
    <brk id="51" max="255" man="1"/>
  </row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B9" sqref="B9"/>
    </sheetView>
  </sheetViews>
  <sheetFormatPr defaultColWidth="9.140625" defaultRowHeight="12.75"/>
  <cols>
    <col min="1" max="1" width="5.140625" style="247" customWidth="1"/>
    <col min="2" max="2" width="25.7109375" style="247" customWidth="1"/>
    <col min="3" max="3" width="14.00390625" style="247" customWidth="1"/>
    <col min="4" max="4" width="18.8515625" style="247" customWidth="1"/>
    <col min="5" max="5" width="15.7109375" style="247" customWidth="1"/>
    <col min="6" max="6" width="15.28125" style="660" customWidth="1"/>
    <col min="7" max="7" width="25.28125" style="660" customWidth="1"/>
    <col min="8" max="16384" width="9.140625" style="247" customWidth="1"/>
  </cols>
  <sheetData>
    <row r="1" spans="1:7" s="244" customFormat="1" ht="15.75">
      <c r="A1" s="241"/>
      <c r="B1" s="241"/>
      <c r="C1" s="242"/>
      <c r="D1" s="243"/>
      <c r="E1" s="243"/>
      <c r="F1" s="655"/>
      <c r="G1" s="656"/>
    </row>
    <row r="2" spans="3:7" s="244" customFormat="1" ht="15.75">
      <c r="C2" s="245"/>
      <c r="D2" s="243"/>
      <c r="E2" s="243"/>
      <c r="F2" s="655"/>
      <c r="G2" s="656"/>
    </row>
    <row r="3" spans="3:7" s="244" customFormat="1" ht="15.75">
      <c r="C3" s="245"/>
      <c r="D3" s="243"/>
      <c r="E3" s="243"/>
      <c r="F3" s="655"/>
      <c r="G3" s="656"/>
    </row>
    <row r="4" spans="1:7" s="266" customFormat="1" ht="16.5">
      <c r="A4" s="263"/>
      <c r="B4" s="263"/>
      <c r="C4" s="264"/>
      <c r="D4" s="265"/>
      <c r="E4" s="265"/>
      <c r="F4" s="657"/>
      <c r="G4" s="658"/>
    </row>
    <row r="5" spans="3:7" s="266" customFormat="1" ht="16.5">
      <c r="C5" s="267"/>
      <c r="D5" s="265"/>
      <c r="E5" s="265"/>
      <c r="F5" s="657"/>
      <c r="G5" s="658"/>
    </row>
    <row r="6" spans="3:7" s="266" customFormat="1" ht="16.5">
      <c r="C6" s="267"/>
      <c r="D6" s="265"/>
      <c r="E6" s="265"/>
      <c r="F6" s="657"/>
      <c r="G6" s="658"/>
    </row>
    <row r="7" spans="1:7" s="303" customFormat="1" ht="15.75">
      <c r="A7" s="301" t="s">
        <v>343</v>
      </c>
      <c r="B7" s="301" t="s">
        <v>344</v>
      </c>
      <c r="C7" s="302" t="s">
        <v>274</v>
      </c>
      <c r="D7" s="302" t="s">
        <v>275</v>
      </c>
      <c r="E7" s="302" t="s">
        <v>276</v>
      </c>
      <c r="F7" s="302" t="s">
        <v>277</v>
      </c>
      <c r="G7" s="302" t="s">
        <v>276</v>
      </c>
    </row>
    <row r="8" spans="1:7" s="303" customFormat="1" ht="15.75">
      <c r="A8" s="304"/>
      <c r="B8" s="304"/>
      <c r="C8" s="305" t="s">
        <v>278</v>
      </c>
      <c r="D8" s="305" t="s">
        <v>279</v>
      </c>
      <c r="E8" s="305" t="s">
        <v>275</v>
      </c>
      <c r="F8" s="305" t="s">
        <v>280</v>
      </c>
      <c r="G8" s="305" t="s">
        <v>281</v>
      </c>
    </row>
    <row r="9" spans="1:7" s="244" customFormat="1" ht="12.75" customHeight="1">
      <c r="A9" s="295">
        <v>1</v>
      </c>
      <c r="B9" s="296" t="s">
        <v>282</v>
      </c>
      <c r="C9" s="250">
        <v>37848</v>
      </c>
      <c r="D9" s="250">
        <v>15542</v>
      </c>
      <c r="E9" s="250">
        <v>14242</v>
      </c>
      <c r="F9" s="250">
        <v>750</v>
      </c>
      <c r="G9" s="250">
        <f aca="true" t="shared" si="0" ref="G9:G50">E9*100/(D9-F9)</f>
        <v>96.28177393185506</v>
      </c>
    </row>
    <row r="10" spans="1:7" s="244" customFormat="1" ht="12.75" customHeight="1">
      <c r="A10" s="295">
        <v>2</v>
      </c>
      <c r="B10" s="296" t="s">
        <v>283</v>
      </c>
      <c r="C10" s="250">
        <v>704</v>
      </c>
      <c r="D10" s="250">
        <v>112</v>
      </c>
      <c r="E10" s="250">
        <v>89</v>
      </c>
      <c r="F10" s="250">
        <f aca="true" t="shared" si="1" ref="F10:F18">D10-E10</f>
        <v>23</v>
      </c>
      <c r="G10" s="250">
        <f t="shared" si="0"/>
        <v>100</v>
      </c>
    </row>
    <row r="11" spans="1:7" s="244" customFormat="1" ht="12.75" customHeight="1">
      <c r="A11" s="295">
        <v>3</v>
      </c>
      <c r="B11" s="296" t="s">
        <v>284</v>
      </c>
      <c r="C11" s="250">
        <v>44872</v>
      </c>
      <c r="D11" s="250">
        <v>26315</v>
      </c>
      <c r="E11" s="250">
        <v>21792</v>
      </c>
      <c r="F11" s="250">
        <f t="shared" si="1"/>
        <v>4523</v>
      </c>
      <c r="G11" s="250">
        <f t="shared" si="0"/>
        <v>100</v>
      </c>
    </row>
    <row r="12" spans="1:7" s="244" customFormat="1" ht="12.75" customHeight="1">
      <c r="A12" s="295">
        <v>4</v>
      </c>
      <c r="B12" s="296" t="s">
        <v>285</v>
      </c>
      <c r="C12" s="250">
        <v>38335</v>
      </c>
      <c r="D12" s="250">
        <v>24110</v>
      </c>
      <c r="E12" s="250">
        <v>11971</v>
      </c>
      <c r="F12" s="250">
        <f t="shared" si="1"/>
        <v>12139</v>
      </c>
      <c r="G12" s="250">
        <f t="shared" si="0"/>
        <v>100</v>
      </c>
    </row>
    <row r="13" spans="1:7" s="244" customFormat="1" ht="12.75" customHeight="1">
      <c r="A13" s="295">
        <v>5</v>
      </c>
      <c r="B13" s="296" t="s">
        <v>286</v>
      </c>
      <c r="C13" s="250">
        <v>20735</v>
      </c>
      <c r="D13" s="250">
        <v>15785</v>
      </c>
      <c r="E13" s="250">
        <v>5844</v>
      </c>
      <c r="F13" s="250">
        <f t="shared" si="1"/>
        <v>9941</v>
      </c>
      <c r="G13" s="250">
        <f t="shared" si="0"/>
        <v>100</v>
      </c>
    </row>
    <row r="14" spans="1:7" s="244" customFormat="1" ht="12.75" customHeight="1">
      <c r="A14" s="295">
        <v>6</v>
      </c>
      <c r="B14" s="296" t="s">
        <v>287</v>
      </c>
      <c r="C14" s="250">
        <v>2994</v>
      </c>
      <c r="D14" s="250">
        <v>2774</v>
      </c>
      <c r="E14" s="250">
        <v>2774</v>
      </c>
      <c r="F14" s="250">
        <f t="shared" si="1"/>
        <v>0</v>
      </c>
      <c r="G14" s="250">
        <f t="shared" si="0"/>
        <v>100</v>
      </c>
    </row>
    <row r="15" spans="1:7" s="244" customFormat="1" ht="12.75" customHeight="1">
      <c r="A15" s="295">
        <v>7</v>
      </c>
      <c r="B15" s="296" t="s">
        <v>288</v>
      </c>
      <c r="C15" s="250">
        <v>3115</v>
      </c>
      <c r="D15" s="250">
        <v>1418</v>
      </c>
      <c r="E15" s="250">
        <v>1077</v>
      </c>
      <c r="F15" s="250">
        <f t="shared" si="1"/>
        <v>341</v>
      </c>
      <c r="G15" s="250">
        <f t="shared" si="0"/>
        <v>100</v>
      </c>
    </row>
    <row r="16" spans="1:7" s="244" customFormat="1" ht="12.75" customHeight="1">
      <c r="A16" s="295">
        <v>8</v>
      </c>
      <c r="B16" s="296" t="s">
        <v>289</v>
      </c>
      <c r="C16" s="250">
        <v>1</v>
      </c>
      <c r="D16" s="250">
        <v>83329</v>
      </c>
      <c r="E16" s="250">
        <v>51320</v>
      </c>
      <c r="F16" s="250">
        <f t="shared" si="1"/>
        <v>32009</v>
      </c>
      <c r="G16" s="250">
        <f t="shared" si="0"/>
        <v>100</v>
      </c>
    </row>
    <row r="17" spans="1:7" s="244" customFormat="1" ht="12.75" customHeight="1">
      <c r="A17" s="295">
        <v>9</v>
      </c>
      <c r="B17" s="296" t="s">
        <v>290</v>
      </c>
      <c r="C17" s="250">
        <v>1525</v>
      </c>
      <c r="D17" s="250">
        <v>480</v>
      </c>
      <c r="E17" s="250">
        <v>395</v>
      </c>
      <c r="F17" s="250">
        <f t="shared" si="1"/>
        <v>85</v>
      </c>
      <c r="G17" s="250">
        <f t="shared" si="0"/>
        <v>100</v>
      </c>
    </row>
    <row r="18" spans="1:7" s="244" customFormat="1" ht="12.75" customHeight="1">
      <c r="A18" s="295">
        <v>10</v>
      </c>
      <c r="B18" s="296" t="s">
        <v>291</v>
      </c>
      <c r="C18" s="250">
        <v>1461</v>
      </c>
      <c r="D18" s="250">
        <v>563</v>
      </c>
      <c r="E18" s="250">
        <v>495</v>
      </c>
      <c r="F18" s="250">
        <f t="shared" si="1"/>
        <v>68</v>
      </c>
      <c r="G18" s="250">
        <f t="shared" si="0"/>
        <v>100</v>
      </c>
    </row>
    <row r="19" spans="1:7" s="244" customFormat="1" ht="12.75" customHeight="1">
      <c r="A19" s="295">
        <v>11</v>
      </c>
      <c r="B19" s="296" t="s">
        <v>292</v>
      </c>
      <c r="C19" s="250">
        <v>650</v>
      </c>
      <c r="D19" s="250">
        <v>195</v>
      </c>
      <c r="E19" s="250">
        <v>139</v>
      </c>
      <c r="F19" s="250">
        <f aca="true" t="shared" si="2" ref="F19:F50">D19-E19</f>
        <v>56</v>
      </c>
      <c r="G19" s="250">
        <f t="shared" si="0"/>
        <v>100</v>
      </c>
    </row>
    <row r="20" spans="1:7" s="244" customFormat="1" ht="12.75" customHeight="1">
      <c r="A20" s="295">
        <v>12</v>
      </c>
      <c r="B20" s="296" t="s">
        <v>293</v>
      </c>
      <c r="C20" s="250">
        <v>3565</v>
      </c>
      <c r="D20" s="250">
        <v>2025</v>
      </c>
      <c r="E20" s="250">
        <v>1223</v>
      </c>
      <c r="F20" s="250">
        <f t="shared" si="2"/>
        <v>802</v>
      </c>
      <c r="G20" s="250">
        <f t="shared" si="0"/>
        <v>100</v>
      </c>
    </row>
    <row r="21" spans="1:7" s="244" customFormat="1" ht="12.75" customHeight="1">
      <c r="A21" s="295">
        <v>13</v>
      </c>
      <c r="B21" s="296" t="s">
        <v>294</v>
      </c>
      <c r="C21" s="250">
        <v>4637</v>
      </c>
      <c r="D21" s="250">
        <v>849</v>
      </c>
      <c r="E21" s="250">
        <v>735</v>
      </c>
      <c r="F21" s="250">
        <f>D21-E21</f>
        <v>114</v>
      </c>
      <c r="G21" s="250">
        <f t="shared" si="0"/>
        <v>100</v>
      </c>
    </row>
    <row r="22" spans="1:7" s="244" customFormat="1" ht="12.75" customHeight="1">
      <c r="A22" s="295">
        <v>14</v>
      </c>
      <c r="B22" s="296" t="s">
        <v>295</v>
      </c>
      <c r="C22" s="250">
        <v>102318</v>
      </c>
      <c r="D22" s="250">
        <v>82966</v>
      </c>
      <c r="E22" s="250">
        <v>77494</v>
      </c>
      <c r="F22" s="250">
        <f t="shared" si="2"/>
        <v>5472</v>
      </c>
      <c r="G22" s="250">
        <f t="shared" si="0"/>
        <v>100</v>
      </c>
    </row>
    <row r="23" spans="1:7" s="244" customFormat="1" ht="12.75" customHeight="1">
      <c r="A23" s="295">
        <v>15</v>
      </c>
      <c r="B23" s="296" t="s">
        <v>296</v>
      </c>
      <c r="C23" s="250">
        <v>1125</v>
      </c>
      <c r="D23" s="250">
        <v>848</v>
      </c>
      <c r="E23" s="250">
        <v>661</v>
      </c>
      <c r="F23" s="250">
        <f t="shared" si="2"/>
        <v>187</v>
      </c>
      <c r="G23" s="250">
        <f t="shared" si="0"/>
        <v>100</v>
      </c>
    </row>
    <row r="24" spans="1:7" s="244" customFormat="1" ht="12.75" customHeight="1">
      <c r="A24" s="295">
        <v>16</v>
      </c>
      <c r="B24" s="296" t="s">
        <v>297</v>
      </c>
      <c r="C24" s="250">
        <v>918</v>
      </c>
      <c r="D24" s="250">
        <v>822</v>
      </c>
      <c r="E24" s="250">
        <v>380</v>
      </c>
      <c r="F24" s="250">
        <f t="shared" si="2"/>
        <v>442</v>
      </c>
      <c r="G24" s="250">
        <f t="shared" si="0"/>
        <v>100</v>
      </c>
    </row>
    <row r="25" spans="1:7" s="244" customFormat="1" ht="12.75" customHeight="1">
      <c r="A25" s="295">
        <v>17</v>
      </c>
      <c r="B25" s="296" t="s">
        <v>352</v>
      </c>
      <c r="C25" s="250">
        <v>40</v>
      </c>
      <c r="D25" s="250">
        <v>25</v>
      </c>
      <c r="E25" s="250">
        <v>20</v>
      </c>
      <c r="F25" s="250">
        <f t="shared" si="2"/>
        <v>5</v>
      </c>
      <c r="G25" s="250">
        <f t="shared" si="0"/>
        <v>100</v>
      </c>
    </row>
    <row r="26" spans="1:7" s="244" customFormat="1" ht="12.75" customHeight="1">
      <c r="A26" s="295">
        <v>17</v>
      </c>
      <c r="B26" s="296" t="s">
        <v>298</v>
      </c>
      <c r="C26" s="250">
        <v>109</v>
      </c>
      <c r="D26" s="250">
        <v>46</v>
      </c>
      <c r="E26" s="250">
        <v>38</v>
      </c>
      <c r="F26" s="250">
        <f t="shared" si="2"/>
        <v>8</v>
      </c>
      <c r="G26" s="250">
        <f t="shared" si="0"/>
        <v>100</v>
      </c>
    </row>
    <row r="27" spans="1:7" s="244" customFormat="1" ht="12.75" customHeight="1">
      <c r="A27" s="295">
        <v>18</v>
      </c>
      <c r="B27" s="296" t="s">
        <v>299</v>
      </c>
      <c r="C27" s="250">
        <v>1515</v>
      </c>
      <c r="D27" s="250">
        <v>550</v>
      </c>
      <c r="E27" s="250">
        <v>345</v>
      </c>
      <c r="F27" s="250">
        <f t="shared" si="2"/>
        <v>205</v>
      </c>
      <c r="G27" s="250">
        <f t="shared" si="0"/>
        <v>100</v>
      </c>
    </row>
    <row r="28" spans="1:7" s="244" customFormat="1" ht="12.75" customHeight="1">
      <c r="A28" s="295">
        <v>19</v>
      </c>
      <c r="B28" s="296" t="s">
        <v>300</v>
      </c>
      <c r="C28" s="250">
        <v>2083</v>
      </c>
      <c r="D28" s="250">
        <v>1088</v>
      </c>
      <c r="E28" s="250">
        <v>952</v>
      </c>
      <c r="F28" s="250">
        <f t="shared" si="2"/>
        <v>136</v>
      </c>
      <c r="G28" s="250">
        <f t="shared" si="0"/>
        <v>100</v>
      </c>
    </row>
    <row r="29" spans="1:7" s="244" customFormat="1" ht="12.75" customHeight="1">
      <c r="A29" s="295">
        <v>20</v>
      </c>
      <c r="B29" s="296" t="s">
        <v>301</v>
      </c>
      <c r="C29" s="250">
        <v>36828</v>
      </c>
      <c r="D29" s="250">
        <v>29237</v>
      </c>
      <c r="E29" s="250">
        <v>25872</v>
      </c>
      <c r="F29" s="250">
        <f t="shared" si="2"/>
        <v>3365</v>
      </c>
      <c r="G29" s="250">
        <f t="shared" si="0"/>
        <v>100</v>
      </c>
    </row>
    <row r="30" spans="1:7" s="244" customFormat="1" ht="12.75" customHeight="1">
      <c r="A30" s="295">
        <v>21</v>
      </c>
      <c r="B30" s="296" t="s">
        <v>302</v>
      </c>
      <c r="C30" s="250">
        <v>35109</v>
      </c>
      <c r="D30" s="250">
        <v>21768</v>
      </c>
      <c r="E30" s="250">
        <v>17237</v>
      </c>
      <c r="F30" s="250">
        <f t="shared" si="2"/>
        <v>4531</v>
      </c>
      <c r="G30" s="250">
        <f t="shared" si="0"/>
        <v>100</v>
      </c>
    </row>
    <row r="31" spans="1:7" s="244" customFormat="1" ht="12.75" customHeight="1">
      <c r="A31" s="295">
        <v>22</v>
      </c>
      <c r="B31" s="296" t="s">
        <v>303</v>
      </c>
      <c r="C31" s="250">
        <v>97</v>
      </c>
      <c r="D31" s="250">
        <v>18</v>
      </c>
      <c r="E31" s="250">
        <v>3</v>
      </c>
      <c r="F31" s="250">
        <f t="shared" si="2"/>
        <v>15</v>
      </c>
      <c r="G31" s="250">
        <f t="shared" si="0"/>
        <v>100</v>
      </c>
    </row>
    <row r="32" spans="1:7" s="244" customFormat="1" ht="12.75" customHeight="1">
      <c r="A32" s="295">
        <v>23</v>
      </c>
      <c r="B32" s="297" t="s">
        <v>304</v>
      </c>
      <c r="C32" s="250">
        <v>7366</v>
      </c>
      <c r="D32" s="250">
        <v>2014</v>
      </c>
      <c r="E32" s="250">
        <v>1312</v>
      </c>
      <c r="F32" s="250">
        <f t="shared" si="2"/>
        <v>702</v>
      </c>
      <c r="G32" s="250">
        <f t="shared" si="0"/>
        <v>100</v>
      </c>
    </row>
    <row r="33" spans="1:7" s="244" customFormat="1" ht="12.75" customHeight="1">
      <c r="A33" s="295">
        <v>24</v>
      </c>
      <c r="B33" s="296" t="s">
        <v>305</v>
      </c>
      <c r="C33" s="250">
        <v>1837</v>
      </c>
      <c r="D33" s="250">
        <v>402</v>
      </c>
      <c r="E33" s="250">
        <v>392</v>
      </c>
      <c r="F33" s="250">
        <f t="shared" si="2"/>
        <v>10</v>
      </c>
      <c r="G33" s="250">
        <f t="shared" si="0"/>
        <v>100</v>
      </c>
    </row>
    <row r="34" spans="1:7" s="244" customFormat="1" ht="12.75" customHeight="1">
      <c r="A34" s="295">
        <v>25</v>
      </c>
      <c r="B34" s="296" t="s">
        <v>306</v>
      </c>
      <c r="C34" s="250">
        <v>20446</v>
      </c>
      <c r="D34" s="250">
        <v>14975</v>
      </c>
      <c r="E34" s="250">
        <v>9751</v>
      </c>
      <c r="F34" s="250">
        <f t="shared" si="2"/>
        <v>5224</v>
      </c>
      <c r="G34" s="250">
        <f t="shared" si="0"/>
        <v>100</v>
      </c>
    </row>
    <row r="35" spans="1:7" s="244" customFormat="1" ht="12.75" customHeight="1">
      <c r="A35" s="295">
        <v>26</v>
      </c>
      <c r="B35" s="296" t="s">
        <v>307</v>
      </c>
      <c r="C35" s="250">
        <v>675</v>
      </c>
      <c r="D35" s="250">
        <v>150</v>
      </c>
      <c r="E35" s="250">
        <v>95</v>
      </c>
      <c r="F35" s="250">
        <f t="shared" si="2"/>
        <v>55</v>
      </c>
      <c r="G35" s="250">
        <f t="shared" si="0"/>
        <v>100</v>
      </c>
    </row>
    <row r="36" spans="1:7" s="244" customFormat="1" ht="12.75" customHeight="1">
      <c r="A36" s="295">
        <v>27</v>
      </c>
      <c r="B36" s="296" t="s">
        <v>308</v>
      </c>
      <c r="C36" s="250">
        <v>0</v>
      </c>
      <c r="D36" s="250">
        <v>0</v>
      </c>
      <c r="E36" s="250">
        <v>0</v>
      </c>
      <c r="F36" s="250">
        <f t="shared" si="2"/>
        <v>0</v>
      </c>
      <c r="G36" s="250">
        <v>0</v>
      </c>
    </row>
    <row r="37" spans="1:7" s="244" customFormat="1" ht="12.75" customHeight="1">
      <c r="A37" s="295">
        <v>28</v>
      </c>
      <c r="B37" s="296" t="s">
        <v>342</v>
      </c>
      <c r="C37" s="250">
        <v>1066</v>
      </c>
      <c r="D37" s="250">
        <v>153</v>
      </c>
      <c r="E37" s="250">
        <v>90</v>
      </c>
      <c r="F37" s="250">
        <f t="shared" si="2"/>
        <v>63</v>
      </c>
      <c r="G37" s="250">
        <f t="shared" si="0"/>
        <v>100</v>
      </c>
    </row>
    <row r="38" spans="1:7" s="244" customFormat="1" ht="12.75" customHeight="1">
      <c r="A38" s="295">
        <v>29</v>
      </c>
      <c r="B38" s="296" t="s">
        <v>353</v>
      </c>
      <c r="C38" s="250">
        <v>83</v>
      </c>
      <c r="D38" s="250">
        <v>15</v>
      </c>
      <c r="E38" s="250">
        <v>0</v>
      </c>
      <c r="F38" s="250">
        <f t="shared" si="2"/>
        <v>15</v>
      </c>
      <c r="G38" s="250">
        <v>100</v>
      </c>
    </row>
    <row r="39" spans="1:7" s="244" customFormat="1" ht="12.75" customHeight="1">
      <c r="A39" s="295">
        <v>29</v>
      </c>
      <c r="B39" s="296" t="s">
        <v>341</v>
      </c>
      <c r="C39" s="250">
        <v>0</v>
      </c>
      <c r="D39" s="250">
        <v>0</v>
      </c>
      <c r="E39" s="250">
        <v>0</v>
      </c>
      <c r="F39" s="250">
        <f>D39-E39</f>
        <v>0</v>
      </c>
      <c r="G39" s="250">
        <v>0</v>
      </c>
    </row>
    <row r="40" spans="1:7" s="244" customFormat="1" ht="12.75" customHeight="1">
      <c r="A40" s="295">
        <v>30</v>
      </c>
      <c r="B40" s="296" t="s">
        <v>457</v>
      </c>
      <c r="C40" s="250">
        <v>95</v>
      </c>
      <c r="D40" s="250">
        <v>6</v>
      </c>
      <c r="E40" s="250">
        <v>2</v>
      </c>
      <c r="F40" s="250">
        <f>D40-E40</f>
        <v>4</v>
      </c>
      <c r="G40" s="250">
        <f>E40*100/(D40-F40)</f>
        <v>100</v>
      </c>
    </row>
    <row r="41" spans="1:7" s="244" customFormat="1" ht="12.75" customHeight="1">
      <c r="A41" s="295">
        <v>31</v>
      </c>
      <c r="B41" s="297" t="s">
        <v>311</v>
      </c>
      <c r="C41" s="250">
        <v>3223</v>
      </c>
      <c r="D41" s="250">
        <v>3175</v>
      </c>
      <c r="E41" s="250">
        <v>2590</v>
      </c>
      <c r="F41" s="250">
        <f t="shared" si="2"/>
        <v>585</v>
      </c>
      <c r="G41" s="250">
        <f t="shared" si="0"/>
        <v>100</v>
      </c>
    </row>
    <row r="42" spans="1:7" s="244" customFormat="1" ht="12.75" customHeight="1">
      <c r="A42" s="295">
        <v>32</v>
      </c>
      <c r="B42" s="296" t="s">
        <v>312</v>
      </c>
      <c r="C42" s="250">
        <v>1857</v>
      </c>
      <c r="D42" s="250">
        <v>1021</v>
      </c>
      <c r="E42" s="250">
        <v>778</v>
      </c>
      <c r="F42" s="250">
        <v>243</v>
      </c>
      <c r="G42" s="250">
        <f t="shared" si="0"/>
        <v>100</v>
      </c>
    </row>
    <row r="43" spans="1:7" s="244" customFormat="1" ht="12.75" customHeight="1">
      <c r="A43" s="295">
        <v>33</v>
      </c>
      <c r="B43" s="296" t="s">
        <v>313</v>
      </c>
      <c r="C43" s="250">
        <v>11924</v>
      </c>
      <c r="D43" s="250">
        <v>11850</v>
      </c>
      <c r="E43" s="250">
        <v>7708</v>
      </c>
      <c r="F43" s="250">
        <f t="shared" si="2"/>
        <v>4142</v>
      </c>
      <c r="G43" s="250">
        <f t="shared" si="0"/>
        <v>100</v>
      </c>
    </row>
    <row r="44" spans="1:7" s="244" customFormat="1" ht="12.75" customHeight="1">
      <c r="A44" s="295">
        <v>34</v>
      </c>
      <c r="B44" s="296" t="s">
        <v>314</v>
      </c>
      <c r="C44" s="250">
        <v>380</v>
      </c>
      <c r="D44" s="250">
        <v>370</v>
      </c>
      <c r="E44" s="250">
        <v>292</v>
      </c>
      <c r="F44" s="250">
        <v>78</v>
      </c>
      <c r="G44" s="250">
        <f t="shared" si="0"/>
        <v>100</v>
      </c>
    </row>
    <row r="45" spans="1:7" s="244" customFormat="1" ht="12.75" customHeight="1">
      <c r="A45" s="295">
        <v>35</v>
      </c>
      <c r="B45" s="296" t="s">
        <v>315</v>
      </c>
      <c r="C45" s="250">
        <v>815</v>
      </c>
      <c r="D45" s="250">
        <v>788</v>
      </c>
      <c r="E45" s="250">
        <v>805</v>
      </c>
      <c r="F45" s="250">
        <f t="shared" si="2"/>
        <v>-17</v>
      </c>
      <c r="G45" s="250">
        <f t="shared" si="0"/>
        <v>100</v>
      </c>
    </row>
    <row r="46" spans="1:7" s="244" customFormat="1" ht="12.75" customHeight="1">
      <c r="A46" s="295">
        <v>36</v>
      </c>
      <c r="B46" s="296" t="s">
        <v>316</v>
      </c>
      <c r="C46" s="250">
        <v>1210</v>
      </c>
      <c r="D46" s="250">
        <v>1175</v>
      </c>
      <c r="E46" s="250">
        <v>1175</v>
      </c>
      <c r="F46" s="250">
        <f t="shared" si="2"/>
        <v>0</v>
      </c>
      <c r="G46" s="250">
        <v>0</v>
      </c>
    </row>
    <row r="47" spans="1:7" s="244" customFormat="1" ht="12.75" customHeight="1">
      <c r="A47" s="295">
        <v>37</v>
      </c>
      <c r="B47" s="296" t="s">
        <v>309</v>
      </c>
      <c r="C47" s="250">
        <v>3736</v>
      </c>
      <c r="D47" s="250">
        <v>3179</v>
      </c>
      <c r="E47" s="250">
        <v>2612</v>
      </c>
      <c r="F47" s="250">
        <f t="shared" si="2"/>
        <v>567</v>
      </c>
      <c r="G47" s="250">
        <f t="shared" si="0"/>
        <v>100</v>
      </c>
    </row>
    <row r="48" spans="1:7" s="244" customFormat="1" ht="12.75" customHeight="1">
      <c r="A48" s="295">
        <v>38</v>
      </c>
      <c r="B48" s="296" t="s">
        <v>317</v>
      </c>
      <c r="C48" s="250">
        <v>12443</v>
      </c>
      <c r="D48" s="250">
        <v>11579</v>
      </c>
      <c r="E48" s="250">
        <v>6228</v>
      </c>
      <c r="F48" s="250">
        <f t="shared" si="2"/>
        <v>5351</v>
      </c>
      <c r="G48" s="250">
        <f t="shared" si="0"/>
        <v>100</v>
      </c>
    </row>
    <row r="49" spans="1:7" s="244" customFormat="1" ht="12.75" customHeight="1">
      <c r="A49" s="295">
        <v>39</v>
      </c>
      <c r="B49" s="297" t="s">
        <v>340</v>
      </c>
      <c r="C49" s="250">
        <v>2834</v>
      </c>
      <c r="D49" s="250">
        <v>2060</v>
      </c>
      <c r="E49" s="250">
        <v>2060</v>
      </c>
      <c r="F49" s="250">
        <f t="shared" si="2"/>
        <v>0</v>
      </c>
      <c r="G49" s="250">
        <f t="shared" si="0"/>
        <v>100</v>
      </c>
    </row>
    <row r="50" spans="1:7" s="244" customFormat="1" ht="12.75" customHeight="1">
      <c r="A50" s="295">
        <v>40</v>
      </c>
      <c r="B50" s="297" t="s">
        <v>310</v>
      </c>
      <c r="C50" s="250">
        <v>1445</v>
      </c>
      <c r="D50" s="250">
        <v>1278</v>
      </c>
      <c r="E50" s="250">
        <v>900</v>
      </c>
      <c r="F50" s="250">
        <f t="shared" si="2"/>
        <v>378</v>
      </c>
      <c r="G50" s="250">
        <f t="shared" si="0"/>
        <v>100</v>
      </c>
    </row>
    <row r="51" spans="1:7" s="244" customFormat="1" ht="12.75" customHeight="1">
      <c r="A51" s="295">
        <v>41</v>
      </c>
      <c r="B51" s="297" t="s">
        <v>354</v>
      </c>
      <c r="C51" s="250">
        <v>1950</v>
      </c>
      <c r="D51" s="250">
        <v>1890</v>
      </c>
      <c r="E51" s="250">
        <v>1875</v>
      </c>
      <c r="F51" s="250">
        <f>D51-E51</f>
        <v>15</v>
      </c>
      <c r="G51" s="250">
        <f>E51*100/(D51-F51)</f>
        <v>100</v>
      </c>
    </row>
    <row r="52" spans="1:7" ht="15">
      <c r="A52" s="298"/>
      <c r="B52" s="298"/>
      <c r="C52" s="246" t="s">
        <v>33</v>
      </c>
      <c r="D52" s="246"/>
      <c r="E52" s="246"/>
      <c r="F52" s="659"/>
      <c r="G52" s="659"/>
    </row>
    <row r="53" spans="1:2" ht="12.75">
      <c r="A53" s="299"/>
      <c r="B53" s="299"/>
    </row>
    <row r="54" spans="1:2" ht="12.75">
      <c r="A54" s="299"/>
      <c r="B54" s="299"/>
    </row>
    <row r="55" spans="1:2" ht="12.75">
      <c r="A55" s="299"/>
      <c r="B55" s="299"/>
    </row>
    <row r="56" spans="1:2" ht="12.75">
      <c r="A56" s="299"/>
      <c r="B56" s="299"/>
    </row>
    <row r="57" spans="1:3" ht="12.75">
      <c r="A57" s="299"/>
      <c r="B57" s="300">
        <v>40</v>
      </c>
      <c r="C57" s="249" t="s">
        <v>263</v>
      </c>
    </row>
    <row r="58" spans="1:3" ht="12.75">
      <c r="A58" s="299"/>
      <c r="B58" s="300">
        <v>41</v>
      </c>
      <c r="C58" s="250" t="s">
        <v>77</v>
      </c>
    </row>
    <row r="59" spans="1:3" ht="12.75">
      <c r="A59" s="299"/>
      <c r="B59" s="300">
        <v>42</v>
      </c>
      <c r="C59" s="250" t="s">
        <v>264</v>
      </c>
    </row>
    <row r="60" spans="1:3" ht="12.75">
      <c r="A60" s="299"/>
      <c r="B60" s="300">
        <v>43</v>
      </c>
      <c r="C60" s="249" t="s">
        <v>29</v>
      </c>
    </row>
    <row r="61" spans="1:3" ht="12.75">
      <c r="A61" s="299"/>
      <c r="B61" s="300">
        <v>44</v>
      </c>
      <c r="C61" s="250" t="s">
        <v>230</v>
      </c>
    </row>
    <row r="62" spans="1:3" ht="12.75">
      <c r="A62" s="299"/>
      <c r="B62" s="300">
        <v>45</v>
      </c>
      <c r="C62" s="250" t="s">
        <v>30</v>
      </c>
    </row>
    <row r="63" spans="1:3" ht="12.75">
      <c r="A63" s="299"/>
      <c r="B63" s="300">
        <v>46</v>
      </c>
      <c r="C63" s="250" t="s">
        <v>28</v>
      </c>
    </row>
    <row r="64" spans="1:3" ht="12.75">
      <c r="A64" s="299"/>
      <c r="B64" s="300">
        <v>47</v>
      </c>
      <c r="C64" s="250" t="s">
        <v>265</v>
      </c>
    </row>
    <row r="65" spans="1:3" ht="12.75">
      <c r="A65" s="299"/>
      <c r="B65" s="300">
        <v>48</v>
      </c>
      <c r="C65" s="250" t="s">
        <v>26</v>
      </c>
    </row>
    <row r="66" spans="2:3" ht="12.75">
      <c r="B66" s="248">
        <v>49</v>
      </c>
      <c r="C66" s="250" t="s">
        <v>27</v>
      </c>
    </row>
  </sheetData>
  <printOptions/>
  <pageMargins left="0.75" right="0.75" top="0.26" bottom="0.3" header="0.17" footer="0.19"/>
  <pageSetup horizontalDpi="600" verticalDpi="600" orientation="landscape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D1">
      <selection activeCell="G16" sqref="G16"/>
    </sheetView>
  </sheetViews>
  <sheetFormatPr defaultColWidth="9.140625" defaultRowHeight="12.75"/>
  <cols>
    <col min="1" max="1" width="3.7109375" style="36" customWidth="1"/>
    <col min="2" max="2" width="23.57421875" style="36" customWidth="1"/>
    <col min="3" max="3" width="10.8515625" style="85" customWidth="1"/>
    <col min="4" max="4" width="12.8515625" style="85" customWidth="1"/>
    <col min="5" max="5" width="12.00390625" style="85" customWidth="1"/>
    <col min="6" max="6" width="13.00390625" style="233" customWidth="1"/>
    <col min="7" max="7" width="14.28125" style="233" customWidth="1"/>
    <col min="8" max="8" width="13.8515625" style="233" customWidth="1"/>
    <col min="9" max="9" width="13.421875" style="233" customWidth="1"/>
    <col min="10" max="10" width="17.140625" style="521" customWidth="1"/>
    <col min="11" max="11" width="9.140625" style="36" customWidth="1"/>
    <col min="12" max="13" width="10.7109375" style="36" customWidth="1"/>
    <col min="14" max="16384" width="9.140625" style="36" customWidth="1"/>
  </cols>
  <sheetData>
    <row r="1" spans="1:9" ht="15" customHeight="1">
      <c r="A1" s="31"/>
      <c r="B1" s="31"/>
      <c r="C1" s="86"/>
      <c r="D1" s="86"/>
      <c r="E1" s="86"/>
      <c r="F1" s="315"/>
      <c r="G1" s="315"/>
      <c r="H1" s="315"/>
      <c r="I1" s="315"/>
    </row>
    <row r="2" spans="1:12" ht="12.75">
      <c r="A2" s="31"/>
      <c r="B2" s="31"/>
      <c r="C2" s="86"/>
      <c r="D2" s="86"/>
      <c r="E2" s="86"/>
      <c r="F2" s="315"/>
      <c r="G2" s="315"/>
      <c r="H2" s="315"/>
      <c r="I2" s="315"/>
      <c r="K2" s="31"/>
      <c r="L2" s="31"/>
    </row>
    <row r="3" spans="1:12" ht="12.75">
      <c r="A3" s="31"/>
      <c r="B3" s="31"/>
      <c r="C3" s="86"/>
      <c r="D3" s="86"/>
      <c r="E3" s="86"/>
      <c r="F3" s="315"/>
      <c r="G3" s="315"/>
      <c r="H3" s="315"/>
      <c r="I3" s="315"/>
      <c r="K3" s="31"/>
      <c r="L3" s="31"/>
    </row>
    <row r="4" spans="1:12" ht="12.75">
      <c r="A4" s="31"/>
      <c r="B4" s="31"/>
      <c r="C4" s="86"/>
      <c r="D4" s="86"/>
      <c r="E4" s="86"/>
      <c r="F4" s="315"/>
      <c r="G4" s="315"/>
      <c r="H4" s="315"/>
      <c r="I4" s="315"/>
      <c r="J4" s="522"/>
      <c r="K4" s="31"/>
      <c r="L4" s="31"/>
    </row>
    <row r="5" spans="1:13" ht="13.5" customHeight="1">
      <c r="A5" s="55" t="s">
        <v>4</v>
      </c>
      <c r="B5" s="55" t="s">
        <v>5</v>
      </c>
      <c r="C5" s="167" t="s">
        <v>45</v>
      </c>
      <c r="D5" s="167" t="s">
        <v>46</v>
      </c>
      <c r="E5" s="167" t="s">
        <v>47</v>
      </c>
      <c r="F5" s="327" t="s">
        <v>3</v>
      </c>
      <c r="G5" s="327" t="s">
        <v>3</v>
      </c>
      <c r="H5" s="327" t="s">
        <v>48</v>
      </c>
      <c r="I5" s="327" t="s">
        <v>42</v>
      </c>
      <c r="J5" s="327" t="s">
        <v>49</v>
      </c>
      <c r="K5" s="67"/>
      <c r="L5" s="32"/>
      <c r="M5" s="32"/>
    </row>
    <row r="6" spans="1:13" ht="12.75">
      <c r="A6" s="59" t="s">
        <v>6</v>
      </c>
      <c r="B6" s="59"/>
      <c r="C6" s="168"/>
      <c r="D6" s="168"/>
      <c r="E6" s="168"/>
      <c r="F6" s="328" t="s">
        <v>50</v>
      </c>
      <c r="G6" s="328" t="s">
        <v>43</v>
      </c>
      <c r="H6" s="328" t="s">
        <v>51</v>
      </c>
      <c r="I6" s="328"/>
      <c r="J6" s="328" t="s">
        <v>52</v>
      </c>
      <c r="K6" s="67"/>
      <c r="L6" s="32"/>
      <c r="M6" s="32"/>
    </row>
    <row r="7" spans="1:13" ht="12.75" customHeight="1">
      <c r="A7" s="62">
        <v>1</v>
      </c>
      <c r="B7" s="63" t="s">
        <v>7</v>
      </c>
      <c r="C7" s="63">
        <v>3604</v>
      </c>
      <c r="D7" s="63">
        <v>0</v>
      </c>
      <c r="E7" s="63">
        <v>0</v>
      </c>
      <c r="F7" s="232">
        <f>C7+D7+E7</f>
        <v>3604</v>
      </c>
      <c r="G7" s="232">
        <f>'TABLE-2'!G6+'TABLE-2'!H6+'TABLE-2'!I6</f>
        <v>153086</v>
      </c>
      <c r="H7" s="232">
        <f>F7+G7</f>
        <v>156690</v>
      </c>
      <c r="I7" s="232">
        <f>'TABLE-2'!D6+'TABLE-2'!E6+'TABLE-2'!F6</f>
        <v>312813</v>
      </c>
      <c r="J7" s="518">
        <f>(H7/I7)*100</f>
        <v>50.09062922576747</v>
      </c>
      <c r="K7" s="68"/>
      <c r="L7" s="35"/>
      <c r="M7" s="35"/>
    </row>
    <row r="8" spans="1:13" ht="12.75" customHeight="1">
      <c r="A8" s="62">
        <v>2</v>
      </c>
      <c r="B8" s="63" t="s">
        <v>8</v>
      </c>
      <c r="C8" s="63">
        <v>0</v>
      </c>
      <c r="D8" s="63">
        <v>0</v>
      </c>
      <c r="E8" s="63">
        <v>0</v>
      </c>
      <c r="F8" s="232">
        <f aca="true" t="shared" si="0" ref="F8:F25">C8+D8+E8</f>
        <v>0</v>
      </c>
      <c r="G8" s="232">
        <f>'TABLE-2'!G7+'TABLE-2'!H7+'TABLE-2'!I7</f>
        <v>8738</v>
      </c>
      <c r="H8" s="232">
        <f aca="true" t="shared" si="1" ref="H8:H25">F8+G8</f>
        <v>8738</v>
      </c>
      <c r="I8" s="232">
        <f>'TABLE-2'!D7+'TABLE-2'!E7+'TABLE-2'!F7</f>
        <v>24307</v>
      </c>
      <c r="J8" s="518">
        <f aca="true" t="shared" si="2" ref="J8:J25">(H8/I8)*100</f>
        <v>35.94849220389189</v>
      </c>
      <c r="L8" s="35"/>
      <c r="M8" s="35"/>
    </row>
    <row r="9" spans="1:13" ht="12.75" customHeight="1">
      <c r="A9" s="62">
        <v>3</v>
      </c>
      <c r="B9" s="63" t="s">
        <v>9</v>
      </c>
      <c r="C9" s="63">
        <v>0</v>
      </c>
      <c r="D9" s="63">
        <v>0</v>
      </c>
      <c r="E9" s="63">
        <v>0</v>
      </c>
      <c r="F9" s="232">
        <f t="shared" si="0"/>
        <v>0</v>
      </c>
      <c r="G9" s="232">
        <f>'TABLE-2'!G8+'TABLE-2'!H8+'TABLE-2'!I8</f>
        <v>101087</v>
      </c>
      <c r="H9" s="232">
        <f t="shared" si="1"/>
        <v>101087</v>
      </c>
      <c r="I9" s="232">
        <f>'TABLE-2'!D8+'TABLE-2'!E8+'TABLE-2'!F8</f>
        <v>179771</v>
      </c>
      <c r="J9" s="518">
        <f t="shared" si="2"/>
        <v>56.23098275027674</v>
      </c>
      <c r="L9" s="35"/>
      <c r="M9" s="35"/>
    </row>
    <row r="10" spans="1:13" ht="12.75" customHeight="1">
      <c r="A10" s="62">
        <v>4</v>
      </c>
      <c r="B10" s="63" t="s">
        <v>10</v>
      </c>
      <c r="C10" s="63">
        <v>0</v>
      </c>
      <c r="D10" s="63">
        <v>0</v>
      </c>
      <c r="E10" s="63">
        <v>0</v>
      </c>
      <c r="F10" s="232">
        <f t="shared" si="0"/>
        <v>0</v>
      </c>
      <c r="G10" s="232">
        <f>'TABLE-2'!G9+'TABLE-2'!H9+'TABLE-2'!I9</f>
        <v>359941</v>
      </c>
      <c r="H10" s="232">
        <f t="shared" si="1"/>
        <v>359941</v>
      </c>
      <c r="I10" s="232">
        <f>'TABLE-2'!D9+'TABLE-2'!E9+'TABLE-2'!F9</f>
        <v>529592</v>
      </c>
      <c r="J10" s="518">
        <f t="shared" si="2"/>
        <v>67.9657170047886</v>
      </c>
      <c r="L10" s="35"/>
      <c r="M10" s="35"/>
    </row>
    <row r="11" spans="1:13" ht="12.75" customHeight="1">
      <c r="A11" s="62">
        <v>5</v>
      </c>
      <c r="B11" s="63" t="s">
        <v>11</v>
      </c>
      <c r="C11" s="63">
        <v>0</v>
      </c>
      <c r="D11" s="63">
        <v>0</v>
      </c>
      <c r="E11" s="63">
        <v>0</v>
      </c>
      <c r="F11" s="232">
        <f t="shared" si="0"/>
        <v>0</v>
      </c>
      <c r="G11" s="232">
        <f>'TABLE-2'!G10+'TABLE-2'!H10+'TABLE-2'!I10</f>
        <v>64655</v>
      </c>
      <c r="H11" s="232">
        <f t="shared" si="1"/>
        <v>64655</v>
      </c>
      <c r="I11" s="232">
        <f>'TABLE-2'!D10+'TABLE-2'!E10+'TABLE-2'!F10</f>
        <v>144221</v>
      </c>
      <c r="J11" s="518">
        <f t="shared" si="2"/>
        <v>44.830503186082474</v>
      </c>
      <c r="L11" s="35"/>
      <c r="M11" s="35"/>
    </row>
    <row r="12" spans="1:13" ht="12.75" customHeight="1">
      <c r="A12" s="62">
        <v>6</v>
      </c>
      <c r="B12" s="63" t="s">
        <v>12</v>
      </c>
      <c r="C12" s="63">
        <v>0</v>
      </c>
      <c r="D12" s="63">
        <v>0</v>
      </c>
      <c r="E12" s="63">
        <v>0</v>
      </c>
      <c r="F12" s="232">
        <f t="shared" si="0"/>
        <v>0</v>
      </c>
      <c r="G12" s="232">
        <f>'TABLE-2'!G11+'TABLE-2'!H11+'TABLE-2'!I11</f>
        <v>47617</v>
      </c>
      <c r="H12" s="232">
        <f t="shared" si="1"/>
        <v>47617</v>
      </c>
      <c r="I12" s="232">
        <f>'TABLE-2'!D11+'TABLE-2'!E11+'TABLE-2'!F11</f>
        <v>161813</v>
      </c>
      <c r="J12" s="518">
        <f t="shared" si="2"/>
        <v>29.427178286046242</v>
      </c>
      <c r="L12" s="35"/>
      <c r="M12" s="35"/>
    </row>
    <row r="13" spans="1:13" ht="12.75" customHeight="1">
      <c r="A13" s="62">
        <v>7</v>
      </c>
      <c r="B13" s="63" t="s">
        <v>13</v>
      </c>
      <c r="C13" s="63">
        <v>1850</v>
      </c>
      <c r="D13" s="63">
        <v>0</v>
      </c>
      <c r="E13" s="63">
        <v>91347</v>
      </c>
      <c r="F13" s="232">
        <f t="shared" si="0"/>
        <v>93197</v>
      </c>
      <c r="G13" s="232">
        <f>'TABLE-2'!G12+'TABLE-2'!H12+'TABLE-2'!I12</f>
        <v>316599</v>
      </c>
      <c r="H13" s="232">
        <f t="shared" si="1"/>
        <v>409796</v>
      </c>
      <c r="I13" s="232">
        <f>'TABLE-2'!D12+'TABLE-2'!E12+'TABLE-2'!F12</f>
        <v>552293</v>
      </c>
      <c r="J13" s="518">
        <f t="shared" si="2"/>
        <v>74.19902117173311</v>
      </c>
      <c r="L13" s="35"/>
      <c r="M13" s="35"/>
    </row>
    <row r="14" spans="1:13" ht="12.75" customHeight="1">
      <c r="A14" s="62">
        <v>8</v>
      </c>
      <c r="B14" s="63" t="s">
        <v>159</v>
      </c>
      <c r="C14" s="63">
        <v>0</v>
      </c>
      <c r="D14" s="63">
        <v>0</v>
      </c>
      <c r="E14" s="63">
        <v>5401</v>
      </c>
      <c r="F14" s="232">
        <f t="shared" si="0"/>
        <v>5401</v>
      </c>
      <c r="G14" s="232">
        <f>'TABLE-2'!G13+'TABLE-2'!H13+'TABLE-2'!I13</f>
        <v>6242</v>
      </c>
      <c r="H14" s="232">
        <f t="shared" si="1"/>
        <v>11643</v>
      </c>
      <c r="I14" s="232">
        <f>'TABLE-2'!D13+'TABLE-2'!E13+'TABLE-2'!F13</f>
        <v>23105</v>
      </c>
      <c r="J14" s="518">
        <f t="shared" si="2"/>
        <v>50.391690110365715</v>
      </c>
      <c r="L14" s="35"/>
      <c r="M14" s="35"/>
    </row>
    <row r="15" spans="1:13" ht="12.75" customHeight="1">
      <c r="A15" s="62">
        <v>9</v>
      </c>
      <c r="B15" s="63" t="s">
        <v>14</v>
      </c>
      <c r="C15" s="63">
        <v>35</v>
      </c>
      <c r="D15" s="63">
        <v>0</v>
      </c>
      <c r="E15" s="63">
        <v>0</v>
      </c>
      <c r="F15" s="232">
        <f t="shared" si="0"/>
        <v>35</v>
      </c>
      <c r="G15" s="232">
        <f>'TABLE-2'!G14+'TABLE-2'!H14+'TABLE-2'!I14</f>
        <v>76739</v>
      </c>
      <c r="H15" s="232">
        <f t="shared" si="1"/>
        <v>76774</v>
      </c>
      <c r="I15" s="232">
        <f>'TABLE-2'!D14+'TABLE-2'!E14+'TABLE-2'!F14</f>
        <v>101711</v>
      </c>
      <c r="J15" s="518">
        <f t="shared" si="2"/>
        <v>75.48249451878361</v>
      </c>
      <c r="L15" s="35"/>
      <c r="M15" s="35"/>
    </row>
    <row r="16" spans="1:13" ht="12.75" customHeight="1">
      <c r="A16" s="62">
        <v>10</v>
      </c>
      <c r="B16" s="63" t="s">
        <v>15</v>
      </c>
      <c r="C16" s="63">
        <v>50</v>
      </c>
      <c r="D16" s="63">
        <v>237</v>
      </c>
      <c r="E16" s="63">
        <v>0</v>
      </c>
      <c r="F16" s="232">
        <f t="shared" si="0"/>
        <v>287</v>
      </c>
      <c r="G16" s="232">
        <f>'TABLE-2'!G15+'TABLE-2'!H15+'TABLE-2'!I15</f>
        <v>6149</v>
      </c>
      <c r="H16" s="232">
        <f t="shared" si="1"/>
        <v>6436</v>
      </c>
      <c r="I16" s="232">
        <f>'TABLE-2'!D15+'TABLE-2'!E15+'TABLE-2'!F15</f>
        <v>16697</v>
      </c>
      <c r="J16" s="518">
        <f t="shared" si="2"/>
        <v>38.545846559262145</v>
      </c>
      <c r="L16" s="35"/>
      <c r="M16" s="35"/>
    </row>
    <row r="17" spans="1:13" ht="12.75" customHeight="1">
      <c r="A17" s="62">
        <v>11</v>
      </c>
      <c r="B17" s="63" t="s">
        <v>16</v>
      </c>
      <c r="C17" s="63">
        <v>935</v>
      </c>
      <c r="D17" s="63">
        <v>0</v>
      </c>
      <c r="E17" s="63">
        <v>0</v>
      </c>
      <c r="F17" s="232">
        <f t="shared" si="0"/>
        <v>935</v>
      </c>
      <c r="G17" s="232">
        <f>'TABLE-2'!G16+'TABLE-2'!H16+'TABLE-2'!I16</f>
        <v>10796</v>
      </c>
      <c r="H17" s="232">
        <f t="shared" si="1"/>
        <v>11731</v>
      </c>
      <c r="I17" s="232">
        <f>'TABLE-2'!D16+'TABLE-2'!E16+'TABLE-2'!F16</f>
        <v>31731</v>
      </c>
      <c r="J17" s="518">
        <f t="shared" si="2"/>
        <v>36.97015536856701</v>
      </c>
      <c r="L17" s="35"/>
      <c r="M17" s="35"/>
    </row>
    <row r="18" spans="1:13" ht="12.75" customHeight="1">
      <c r="A18" s="62">
        <v>12</v>
      </c>
      <c r="B18" s="63" t="s">
        <v>17</v>
      </c>
      <c r="C18" s="63">
        <v>35915</v>
      </c>
      <c r="D18" s="63">
        <v>0</v>
      </c>
      <c r="E18" s="63">
        <v>0</v>
      </c>
      <c r="F18" s="232">
        <f t="shared" si="0"/>
        <v>35915</v>
      </c>
      <c r="G18" s="232">
        <f>'TABLE-2'!G17+'TABLE-2'!H17+'TABLE-2'!I17</f>
        <v>70455</v>
      </c>
      <c r="H18" s="232">
        <f t="shared" si="1"/>
        <v>106370</v>
      </c>
      <c r="I18" s="232">
        <f>'TABLE-2'!D17+'TABLE-2'!E17+'TABLE-2'!F17</f>
        <v>145833</v>
      </c>
      <c r="J18" s="518">
        <f t="shared" si="2"/>
        <v>72.93959529050352</v>
      </c>
      <c r="L18" s="35"/>
      <c r="M18" s="35"/>
    </row>
    <row r="19" spans="1:13" ht="12.75" customHeight="1">
      <c r="A19" s="62">
        <v>13</v>
      </c>
      <c r="B19" s="63" t="s">
        <v>161</v>
      </c>
      <c r="C19" s="63">
        <v>5113</v>
      </c>
      <c r="D19" s="63">
        <v>0</v>
      </c>
      <c r="E19" s="63">
        <v>0</v>
      </c>
      <c r="F19" s="232">
        <f t="shared" si="0"/>
        <v>5113</v>
      </c>
      <c r="G19" s="232">
        <f>'TABLE-2'!G18+'TABLE-2'!H18+'TABLE-2'!I18</f>
        <v>16404</v>
      </c>
      <c r="H19" s="232">
        <f t="shared" si="1"/>
        <v>21517</v>
      </c>
      <c r="I19" s="232">
        <f>'TABLE-2'!D18+'TABLE-2'!E18+'TABLE-2'!F18</f>
        <v>39544</v>
      </c>
      <c r="J19" s="518">
        <f t="shared" si="2"/>
        <v>54.412805988266236</v>
      </c>
      <c r="L19" s="35"/>
      <c r="M19" s="35"/>
    </row>
    <row r="20" spans="1:13" ht="12.75" customHeight="1">
      <c r="A20" s="62">
        <v>14</v>
      </c>
      <c r="B20" s="63" t="s">
        <v>76</v>
      </c>
      <c r="C20" s="63">
        <v>0</v>
      </c>
      <c r="D20" s="63">
        <v>0</v>
      </c>
      <c r="E20" s="63">
        <v>0</v>
      </c>
      <c r="F20" s="232">
        <f t="shared" si="0"/>
        <v>0</v>
      </c>
      <c r="G20" s="232">
        <f>'TABLE-2'!G19+'TABLE-2'!H19+'TABLE-2'!I19</f>
        <v>268993</v>
      </c>
      <c r="H20" s="232">
        <f t="shared" si="1"/>
        <v>268993</v>
      </c>
      <c r="I20" s="232">
        <f>'TABLE-2'!D19+'TABLE-2'!E19+'TABLE-2'!F19</f>
        <v>385085</v>
      </c>
      <c r="J20" s="518">
        <f t="shared" si="2"/>
        <v>69.85288962177182</v>
      </c>
      <c r="L20" s="35"/>
      <c r="M20" s="35"/>
    </row>
    <row r="21" spans="1:13" ht="12.75" customHeight="1">
      <c r="A21" s="62">
        <v>15</v>
      </c>
      <c r="B21" s="63" t="s">
        <v>103</v>
      </c>
      <c r="C21" s="63">
        <v>1000</v>
      </c>
      <c r="D21" s="63">
        <v>200</v>
      </c>
      <c r="E21" s="63">
        <v>92</v>
      </c>
      <c r="F21" s="232">
        <f t="shared" si="0"/>
        <v>1292</v>
      </c>
      <c r="G21" s="232">
        <f>'TABLE-2'!G20+'TABLE-2'!H20+'TABLE-2'!I20</f>
        <v>33824</v>
      </c>
      <c r="H21" s="232">
        <f t="shared" si="1"/>
        <v>35116</v>
      </c>
      <c r="I21" s="232">
        <f>'TABLE-2'!D20+'TABLE-2'!E20+'TABLE-2'!F20</f>
        <v>43318</v>
      </c>
      <c r="J21" s="518">
        <f t="shared" si="2"/>
        <v>81.06560783046308</v>
      </c>
      <c r="L21" s="35"/>
      <c r="M21" s="35"/>
    </row>
    <row r="22" spans="1:13" ht="12.75" customHeight="1">
      <c r="A22" s="62">
        <v>16</v>
      </c>
      <c r="B22" s="63" t="s">
        <v>20</v>
      </c>
      <c r="C22" s="63">
        <v>64</v>
      </c>
      <c r="D22" s="63">
        <v>0</v>
      </c>
      <c r="E22" s="63">
        <v>0</v>
      </c>
      <c r="F22" s="232">
        <f t="shared" si="0"/>
        <v>64</v>
      </c>
      <c r="G22" s="232">
        <f>'TABLE-2'!G21+'TABLE-2'!H21+'TABLE-2'!I21</f>
        <v>181870</v>
      </c>
      <c r="H22" s="232">
        <f t="shared" si="1"/>
        <v>181934</v>
      </c>
      <c r="I22" s="232">
        <f>'TABLE-2'!D21+'TABLE-2'!E21+'TABLE-2'!F21</f>
        <v>232784</v>
      </c>
      <c r="J22" s="518">
        <f t="shared" si="2"/>
        <v>78.15571516942745</v>
      </c>
      <c r="L22" s="35"/>
      <c r="M22" s="35"/>
    </row>
    <row r="23" spans="1:13" ht="12.75" customHeight="1">
      <c r="A23" s="62">
        <v>17</v>
      </c>
      <c r="B23" s="63" t="s">
        <v>21</v>
      </c>
      <c r="C23" s="63">
        <v>1888</v>
      </c>
      <c r="D23" s="63">
        <v>0</v>
      </c>
      <c r="E23" s="63">
        <v>0</v>
      </c>
      <c r="F23" s="232">
        <f t="shared" si="0"/>
        <v>1888</v>
      </c>
      <c r="G23" s="232">
        <f>'TABLE-2'!G22+'TABLE-2'!H22+'TABLE-2'!I22</f>
        <v>230685</v>
      </c>
      <c r="H23" s="232">
        <f t="shared" si="1"/>
        <v>232573</v>
      </c>
      <c r="I23" s="232">
        <f>'TABLE-2'!D22+'TABLE-2'!E22+'TABLE-2'!F22</f>
        <v>539472</v>
      </c>
      <c r="J23" s="518">
        <f t="shared" si="2"/>
        <v>43.11122727407539</v>
      </c>
      <c r="L23" s="35"/>
      <c r="M23" s="35"/>
    </row>
    <row r="24" spans="1:13" ht="12.75" customHeight="1">
      <c r="A24" s="62">
        <v>18</v>
      </c>
      <c r="B24" s="63" t="s">
        <v>19</v>
      </c>
      <c r="C24" s="63">
        <v>0</v>
      </c>
      <c r="D24" s="63">
        <v>0</v>
      </c>
      <c r="E24" s="63">
        <v>0</v>
      </c>
      <c r="F24" s="232">
        <f t="shared" si="0"/>
        <v>0</v>
      </c>
      <c r="G24" s="232">
        <f>'TABLE-2'!G23+'TABLE-2'!H23+'TABLE-2'!I23</f>
        <v>7208</v>
      </c>
      <c r="H24" s="232">
        <f t="shared" si="1"/>
        <v>7208</v>
      </c>
      <c r="I24" s="232">
        <f>'TABLE-2'!D23+'TABLE-2'!E23+'TABLE-2'!F23</f>
        <v>5731</v>
      </c>
      <c r="J24" s="518">
        <f t="shared" si="2"/>
        <v>125.77211655906473</v>
      </c>
      <c r="L24" s="35"/>
      <c r="M24" s="35"/>
    </row>
    <row r="25" spans="1:13" ht="12.75" customHeight="1">
      <c r="A25" s="62">
        <v>19</v>
      </c>
      <c r="B25" s="63" t="s">
        <v>123</v>
      </c>
      <c r="C25" s="63">
        <v>0</v>
      </c>
      <c r="D25" s="63">
        <v>0</v>
      </c>
      <c r="E25" s="63">
        <v>0</v>
      </c>
      <c r="F25" s="232">
        <f t="shared" si="0"/>
        <v>0</v>
      </c>
      <c r="G25" s="232">
        <f>'TABLE-2'!G24+'TABLE-2'!H24+'TABLE-2'!I24</f>
        <v>8282</v>
      </c>
      <c r="H25" s="232">
        <f t="shared" si="1"/>
        <v>8282</v>
      </c>
      <c r="I25" s="232">
        <f>'TABLE-2'!D24+'TABLE-2'!E24+'TABLE-2'!F24</f>
        <v>22874</v>
      </c>
      <c r="J25" s="518">
        <f t="shared" si="2"/>
        <v>36.20704730261432</v>
      </c>
      <c r="L25" s="35"/>
      <c r="M25" s="35"/>
    </row>
    <row r="26" spans="1:13" s="31" customFormat="1" ht="12.75" customHeight="1">
      <c r="A26" s="64"/>
      <c r="B26" s="65" t="s">
        <v>221</v>
      </c>
      <c r="C26" s="72">
        <f aca="true" t="shared" si="3" ref="C26:I26">SUM(C7:C25)</f>
        <v>50454</v>
      </c>
      <c r="D26" s="72">
        <f t="shared" si="3"/>
        <v>437</v>
      </c>
      <c r="E26" s="72">
        <f t="shared" si="3"/>
        <v>96840</v>
      </c>
      <c r="F26" s="314">
        <f t="shared" si="3"/>
        <v>147731</v>
      </c>
      <c r="G26" s="314">
        <f t="shared" si="3"/>
        <v>1969370</v>
      </c>
      <c r="H26" s="314">
        <f t="shared" si="3"/>
        <v>2117101</v>
      </c>
      <c r="I26" s="314">
        <f t="shared" si="3"/>
        <v>3492695</v>
      </c>
      <c r="J26" s="519">
        <f aca="true" t="shared" si="4" ref="J26:J35">(H26/I26)*100</f>
        <v>60.61511239887823</v>
      </c>
      <c r="L26" s="34"/>
      <c r="M26" s="34"/>
    </row>
    <row r="27" spans="1:13" ht="12.75" customHeight="1">
      <c r="A27" s="62">
        <v>20</v>
      </c>
      <c r="B27" s="63" t="s">
        <v>23</v>
      </c>
      <c r="C27" s="63">
        <v>75</v>
      </c>
      <c r="D27" s="63">
        <v>0</v>
      </c>
      <c r="E27" s="63">
        <v>0</v>
      </c>
      <c r="F27" s="232">
        <f aca="true" t="shared" si="5" ref="F27:F34">C27+D27+E27</f>
        <v>75</v>
      </c>
      <c r="G27" s="232">
        <f>'TABLE-2'!G26+'TABLE-2'!H26+'TABLE-2'!I26</f>
        <v>8974</v>
      </c>
      <c r="H27" s="232">
        <f aca="true" t="shared" si="6" ref="H27:H34">F27+G27</f>
        <v>9049</v>
      </c>
      <c r="I27" s="232">
        <f>'TABLE-2'!D26+'TABLE-2'!E26+'TABLE-2'!F26</f>
        <v>7748</v>
      </c>
      <c r="J27" s="518">
        <f t="shared" si="4"/>
        <v>116.7914300464636</v>
      </c>
      <c r="L27" s="35"/>
      <c r="M27" s="35"/>
    </row>
    <row r="28" spans="1:13" ht="12.75" customHeight="1">
      <c r="A28" s="62">
        <v>21</v>
      </c>
      <c r="B28" s="63" t="s">
        <v>256</v>
      </c>
      <c r="C28" s="63">
        <v>0</v>
      </c>
      <c r="D28" s="63">
        <v>0</v>
      </c>
      <c r="E28" s="63">
        <v>0</v>
      </c>
      <c r="F28" s="232">
        <f t="shared" si="5"/>
        <v>0</v>
      </c>
      <c r="G28" s="232">
        <f>'TABLE-2'!G27+'TABLE-2'!H27+'TABLE-2'!I27</f>
        <v>17227</v>
      </c>
      <c r="H28" s="232">
        <f t="shared" si="6"/>
        <v>17227</v>
      </c>
      <c r="I28" s="232">
        <f>'TABLE-2'!D27+'TABLE-2'!E27+'TABLE-2'!F27</f>
        <v>5408</v>
      </c>
      <c r="J28" s="518">
        <f t="shared" si="4"/>
        <v>318.54659763313606</v>
      </c>
      <c r="L28" s="35"/>
      <c r="M28" s="35"/>
    </row>
    <row r="29" spans="1:13" ht="12.75" customHeight="1">
      <c r="A29" s="62">
        <v>22</v>
      </c>
      <c r="B29" s="63" t="s">
        <v>166</v>
      </c>
      <c r="C29" s="63">
        <v>0</v>
      </c>
      <c r="D29" s="63">
        <v>0</v>
      </c>
      <c r="E29" s="63">
        <v>0</v>
      </c>
      <c r="F29" s="232">
        <f t="shared" si="5"/>
        <v>0</v>
      </c>
      <c r="G29" s="232">
        <f>'TABLE-2'!G28+'TABLE-2'!H28+'TABLE-2'!I28</f>
        <v>21077</v>
      </c>
      <c r="H29" s="232">
        <f t="shared" si="6"/>
        <v>21077</v>
      </c>
      <c r="I29" s="232">
        <f>'TABLE-2'!D28+'TABLE-2'!E28+'TABLE-2'!F28</f>
        <v>11065</v>
      </c>
      <c r="J29" s="518">
        <f t="shared" si="4"/>
        <v>190.48350655219159</v>
      </c>
      <c r="L29" s="35"/>
      <c r="M29" s="35"/>
    </row>
    <row r="30" spans="1:13" ht="12.75" customHeight="1">
      <c r="A30" s="62">
        <v>23</v>
      </c>
      <c r="B30" s="63" t="s">
        <v>24</v>
      </c>
      <c r="C30" s="63">
        <v>17</v>
      </c>
      <c r="D30" s="63">
        <v>0</v>
      </c>
      <c r="E30" s="63">
        <v>0</v>
      </c>
      <c r="F30" s="232">
        <f t="shared" si="5"/>
        <v>17</v>
      </c>
      <c r="G30" s="232">
        <f>'TABLE-2'!G29+'TABLE-2'!H29+'TABLE-2'!I29</f>
        <v>13426</v>
      </c>
      <c r="H30" s="232">
        <f t="shared" si="6"/>
        <v>13443</v>
      </c>
      <c r="I30" s="232">
        <f>'TABLE-2'!D29+'TABLE-2'!E29+'TABLE-2'!F29</f>
        <v>5037</v>
      </c>
      <c r="J30" s="518">
        <f t="shared" si="4"/>
        <v>266.88505062537223</v>
      </c>
      <c r="L30" s="35"/>
      <c r="M30" s="35"/>
    </row>
    <row r="31" spans="1:13" ht="12.75" customHeight="1">
      <c r="A31" s="62">
        <v>24</v>
      </c>
      <c r="B31" s="63" t="s">
        <v>22</v>
      </c>
      <c r="C31" s="63">
        <v>16</v>
      </c>
      <c r="D31" s="63">
        <v>0</v>
      </c>
      <c r="E31" s="63">
        <v>0</v>
      </c>
      <c r="F31" s="232">
        <f t="shared" si="5"/>
        <v>16</v>
      </c>
      <c r="G31" s="232">
        <f>'TABLE-2'!G30+'TABLE-2'!H30+'TABLE-2'!I30</f>
        <v>71326</v>
      </c>
      <c r="H31" s="232">
        <f t="shared" si="6"/>
        <v>71342</v>
      </c>
      <c r="I31" s="232">
        <f>'TABLE-2'!D30+'TABLE-2'!E30+'TABLE-2'!F30</f>
        <v>16481</v>
      </c>
      <c r="J31" s="518">
        <f t="shared" si="4"/>
        <v>432.8742187974031</v>
      </c>
      <c r="L31" s="35"/>
      <c r="M31" s="35"/>
    </row>
    <row r="32" spans="1:13" ht="12.75" customHeight="1">
      <c r="A32" s="62">
        <v>25</v>
      </c>
      <c r="B32" s="63" t="s">
        <v>139</v>
      </c>
      <c r="C32" s="63">
        <v>0</v>
      </c>
      <c r="D32" s="63">
        <v>5</v>
      </c>
      <c r="E32" s="63">
        <v>0</v>
      </c>
      <c r="F32" s="232">
        <f t="shared" si="5"/>
        <v>5</v>
      </c>
      <c r="G32" s="232">
        <f>'TABLE-2'!G31+'TABLE-2'!H31+'TABLE-2'!I31</f>
        <v>15955</v>
      </c>
      <c r="H32" s="232">
        <f t="shared" si="6"/>
        <v>15960</v>
      </c>
      <c r="I32" s="232">
        <f>'TABLE-2'!D31+'TABLE-2'!E31+'TABLE-2'!F31</f>
        <v>20174</v>
      </c>
      <c r="J32" s="518">
        <f t="shared" si="4"/>
        <v>79.1117279666898</v>
      </c>
      <c r="L32" s="35"/>
      <c r="M32" s="35"/>
    </row>
    <row r="33" spans="1:13" ht="12.75" customHeight="1">
      <c r="A33" s="62">
        <v>26</v>
      </c>
      <c r="B33" s="63" t="s">
        <v>18</v>
      </c>
      <c r="C33" s="63">
        <v>79169</v>
      </c>
      <c r="D33" s="63">
        <v>0</v>
      </c>
      <c r="E33" s="63">
        <v>0</v>
      </c>
      <c r="F33" s="232">
        <f t="shared" si="5"/>
        <v>79169</v>
      </c>
      <c r="G33" s="232">
        <f>'TABLE-2'!G32+'TABLE-2'!H32+'TABLE-2'!I32</f>
        <v>1179240</v>
      </c>
      <c r="H33" s="232">
        <f t="shared" si="6"/>
        <v>1258409</v>
      </c>
      <c r="I33" s="232">
        <f>'TABLE-2'!D32+'TABLE-2'!E32+'TABLE-2'!F32</f>
        <v>1606355</v>
      </c>
      <c r="J33" s="518">
        <f t="shared" si="4"/>
        <v>78.33940816320178</v>
      </c>
      <c r="L33" s="35"/>
      <c r="M33" s="35"/>
    </row>
    <row r="34" spans="1:13" ht="12.75" customHeight="1">
      <c r="A34" s="62">
        <v>27</v>
      </c>
      <c r="B34" s="63" t="s">
        <v>102</v>
      </c>
      <c r="C34" s="63">
        <v>28335</v>
      </c>
      <c r="D34" s="63">
        <v>1101</v>
      </c>
      <c r="E34" s="63">
        <v>0</v>
      </c>
      <c r="F34" s="232">
        <f t="shared" si="5"/>
        <v>29436</v>
      </c>
      <c r="G34" s="232">
        <f>'TABLE-2'!G33+'TABLE-2'!H33+'TABLE-2'!I33</f>
        <v>670234</v>
      </c>
      <c r="H34" s="232">
        <f t="shared" si="6"/>
        <v>699670</v>
      </c>
      <c r="I34" s="232">
        <f>'TABLE-2'!D33+'TABLE-2'!E33+'TABLE-2'!F33</f>
        <v>1208143</v>
      </c>
      <c r="J34" s="518">
        <f t="shared" si="4"/>
        <v>57.91284640973792</v>
      </c>
      <c r="L34" s="35"/>
      <c r="M34" s="35"/>
    </row>
    <row r="35" spans="1:13" s="31" customFormat="1" ht="12.75" customHeight="1">
      <c r="A35" s="64"/>
      <c r="B35" s="65" t="s">
        <v>223</v>
      </c>
      <c r="C35" s="72">
        <f aca="true" t="shared" si="7" ref="C35:I35">SUM(C27:C34)</f>
        <v>107612</v>
      </c>
      <c r="D35" s="72">
        <f t="shared" si="7"/>
        <v>1106</v>
      </c>
      <c r="E35" s="72">
        <f t="shared" si="7"/>
        <v>0</v>
      </c>
      <c r="F35" s="314">
        <f t="shared" si="7"/>
        <v>108718</v>
      </c>
      <c r="G35" s="314">
        <f t="shared" si="7"/>
        <v>1997459</v>
      </c>
      <c r="H35" s="314">
        <f t="shared" si="7"/>
        <v>2106177</v>
      </c>
      <c r="I35" s="314">
        <f t="shared" si="7"/>
        <v>2880411</v>
      </c>
      <c r="J35" s="519">
        <f t="shared" si="4"/>
        <v>73.12071089854885</v>
      </c>
      <c r="L35" s="34"/>
      <c r="M35" s="34"/>
    </row>
    <row r="36" spans="1:13" ht="12.75" customHeight="1">
      <c r="A36" s="62">
        <v>28</v>
      </c>
      <c r="B36" s="63" t="s">
        <v>160</v>
      </c>
      <c r="C36" s="63">
        <v>692</v>
      </c>
      <c r="D36" s="63">
        <v>0</v>
      </c>
      <c r="E36" s="63">
        <v>0</v>
      </c>
      <c r="F36" s="232">
        <f aca="true" t="shared" si="8" ref="F36:F49">C36+D36+E36</f>
        <v>692</v>
      </c>
      <c r="G36" s="232">
        <f>'TABLE-2'!G35+'TABLE-2'!H35+'TABLE-2'!I35</f>
        <v>10991</v>
      </c>
      <c r="H36" s="232">
        <f aca="true" t="shared" si="9" ref="H36:H49">F36+G36</f>
        <v>11683</v>
      </c>
      <c r="I36" s="232">
        <f>'TABLE-2'!D35+'TABLE-2'!E35+'TABLE-2'!F35</f>
        <v>45408</v>
      </c>
      <c r="J36" s="518">
        <f aca="true" t="shared" si="10" ref="J36:J49">(H36/I36)*100</f>
        <v>25.728946441155742</v>
      </c>
      <c r="L36" s="35"/>
      <c r="M36" s="35"/>
    </row>
    <row r="37" spans="1:13" ht="12.75" customHeight="1">
      <c r="A37" s="62">
        <v>29</v>
      </c>
      <c r="B37" s="63" t="s">
        <v>262</v>
      </c>
      <c r="C37" s="63">
        <v>0</v>
      </c>
      <c r="D37" s="63">
        <v>0</v>
      </c>
      <c r="E37" s="63">
        <v>0</v>
      </c>
      <c r="F37" s="232">
        <f t="shared" si="8"/>
        <v>0</v>
      </c>
      <c r="G37" s="232">
        <f>'TABLE-2'!G36+'TABLE-2'!H36+'TABLE-2'!I36</f>
        <v>29507</v>
      </c>
      <c r="H37" s="232">
        <f t="shared" si="9"/>
        <v>29507</v>
      </c>
      <c r="I37" s="232">
        <f>'TABLE-2'!D36+'TABLE-2'!E36+'TABLE-2'!F36</f>
        <v>16386</v>
      </c>
      <c r="J37" s="518">
        <f t="shared" si="10"/>
        <v>180.0744538020261</v>
      </c>
      <c r="L37" s="35"/>
      <c r="M37" s="35"/>
    </row>
    <row r="38" spans="1:13" ht="12.75" customHeight="1">
      <c r="A38" s="66">
        <v>30</v>
      </c>
      <c r="B38" s="63" t="s">
        <v>227</v>
      </c>
      <c r="C38" s="63">
        <v>0</v>
      </c>
      <c r="D38" s="63">
        <v>0</v>
      </c>
      <c r="E38" s="63">
        <v>0</v>
      </c>
      <c r="F38" s="232">
        <f t="shared" si="8"/>
        <v>0</v>
      </c>
      <c r="G38" s="232">
        <f>'TABLE-2'!G37+'TABLE-2'!H37+'TABLE-2'!I37</f>
        <v>86318</v>
      </c>
      <c r="H38" s="232">
        <f t="shared" si="9"/>
        <v>86318</v>
      </c>
      <c r="I38" s="232">
        <f>'TABLE-2'!D37+'TABLE-2'!E37+'TABLE-2'!F37</f>
        <v>81530</v>
      </c>
      <c r="J38" s="518">
        <f t="shared" si="10"/>
        <v>105.87268490126334</v>
      </c>
      <c r="L38" s="35"/>
      <c r="M38" s="35"/>
    </row>
    <row r="39" spans="1:13" ht="12.75" customHeight="1">
      <c r="A39" s="62">
        <v>31</v>
      </c>
      <c r="B39" s="63" t="s">
        <v>214</v>
      </c>
      <c r="C39" s="63">
        <v>15</v>
      </c>
      <c r="D39" s="63">
        <v>0</v>
      </c>
      <c r="E39" s="63">
        <v>0</v>
      </c>
      <c r="F39" s="232">
        <f t="shared" si="8"/>
        <v>15</v>
      </c>
      <c r="G39" s="232">
        <f>'TABLE-2'!G38+'TABLE-2'!H38+'TABLE-2'!I38</f>
        <v>406181</v>
      </c>
      <c r="H39" s="232">
        <f t="shared" si="9"/>
        <v>406196</v>
      </c>
      <c r="I39" s="232">
        <f>'TABLE-2'!D38+'TABLE-2'!E38+'TABLE-2'!F38</f>
        <v>137947</v>
      </c>
      <c r="J39" s="518">
        <f t="shared" si="10"/>
        <v>294.4580164845919</v>
      </c>
      <c r="L39" s="35"/>
      <c r="M39" s="35"/>
    </row>
    <row r="40" spans="1:13" ht="12.75" customHeight="1">
      <c r="A40" s="66">
        <v>32</v>
      </c>
      <c r="B40" s="63" t="s">
        <v>231</v>
      </c>
      <c r="C40" s="63">
        <v>5000</v>
      </c>
      <c r="D40" s="63">
        <v>0</v>
      </c>
      <c r="E40" s="63">
        <v>0</v>
      </c>
      <c r="F40" s="232">
        <f t="shared" si="8"/>
        <v>5000</v>
      </c>
      <c r="G40" s="232">
        <f>'TABLE-2'!G39+'TABLE-2'!H39+'TABLE-2'!I39</f>
        <v>72966</v>
      </c>
      <c r="H40" s="232">
        <f t="shared" si="9"/>
        <v>77966</v>
      </c>
      <c r="I40" s="232">
        <f>'TABLE-2'!D39+'TABLE-2'!E39+'TABLE-2'!F39</f>
        <v>94407</v>
      </c>
      <c r="J40" s="518">
        <f t="shared" si="10"/>
        <v>82.58497780884892</v>
      </c>
      <c r="L40" s="35"/>
      <c r="M40" s="35"/>
    </row>
    <row r="41" spans="1:13" ht="12.75" customHeight="1">
      <c r="A41" s="62">
        <v>33</v>
      </c>
      <c r="B41" s="63" t="s">
        <v>215</v>
      </c>
      <c r="C41" s="63">
        <v>0</v>
      </c>
      <c r="D41" s="63">
        <v>0</v>
      </c>
      <c r="E41" s="63">
        <v>0</v>
      </c>
      <c r="F41" s="232">
        <f t="shared" si="8"/>
        <v>0</v>
      </c>
      <c r="G41" s="232">
        <f>'TABLE-2'!G40+'TABLE-2'!H40+'TABLE-2'!I40</f>
        <v>12466</v>
      </c>
      <c r="H41" s="232">
        <f t="shared" si="9"/>
        <v>12466</v>
      </c>
      <c r="I41" s="232">
        <f>'TABLE-2'!D40+'TABLE-2'!E40+'TABLE-2'!F40</f>
        <v>894</v>
      </c>
      <c r="J41" s="518">
        <f t="shared" si="10"/>
        <v>1394.407158836689</v>
      </c>
      <c r="L41" s="35"/>
      <c r="M41" s="35"/>
    </row>
    <row r="42" spans="1:13" ht="12.75" customHeight="1">
      <c r="A42" s="66">
        <v>34</v>
      </c>
      <c r="B42" s="63" t="s">
        <v>216</v>
      </c>
      <c r="C42" s="63">
        <v>0</v>
      </c>
      <c r="D42" s="63">
        <v>0</v>
      </c>
      <c r="E42" s="63">
        <v>0</v>
      </c>
      <c r="F42" s="232">
        <f t="shared" si="8"/>
        <v>0</v>
      </c>
      <c r="G42" s="232">
        <f>'TABLE-2'!G41+'TABLE-2'!H41+'TABLE-2'!I41</f>
        <v>4641</v>
      </c>
      <c r="H42" s="232">
        <f t="shared" si="9"/>
        <v>4641</v>
      </c>
      <c r="I42" s="232">
        <f>'TABLE-2'!D41+'TABLE-2'!E41+'TABLE-2'!F41</f>
        <v>14941</v>
      </c>
      <c r="J42" s="518">
        <f t="shared" si="10"/>
        <v>31.062177899738973</v>
      </c>
      <c r="L42" s="35"/>
      <c r="M42" s="35"/>
    </row>
    <row r="43" spans="1:13" ht="12.75" customHeight="1">
      <c r="A43" s="136">
        <v>35</v>
      </c>
      <c r="B43" s="139" t="s">
        <v>358</v>
      </c>
      <c r="C43" s="63">
        <v>0</v>
      </c>
      <c r="D43" s="63">
        <v>0</v>
      </c>
      <c r="E43" s="63">
        <v>0</v>
      </c>
      <c r="F43" s="232">
        <f>C43+D43+E43</f>
        <v>0</v>
      </c>
      <c r="G43" s="232">
        <f>'TABLE-2'!G42+'TABLE-2'!H42+'TABLE-2'!I42</f>
        <v>2083</v>
      </c>
      <c r="H43" s="232">
        <f>F43+G43</f>
        <v>2083</v>
      </c>
      <c r="I43" s="232">
        <f>'TABLE-2'!D42+'TABLE-2'!E42+'TABLE-2'!F42</f>
        <v>1400</v>
      </c>
      <c r="J43" s="518">
        <f>(H43/I43)*100</f>
        <v>148.78571428571428</v>
      </c>
      <c r="L43" s="35"/>
      <c r="M43" s="35"/>
    </row>
    <row r="44" spans="1:13" ht="12.75" customHeight="1">
      <c r="A44" s="62">
        <v>36</v>
      </c>
      <c r="B44" s="63" t="s">
        <v>234</v>
      </c>
      <c r="C44" s="63">
        <v>0</v>
      </c>
      <c r="D44" s="63">
        <v>0</v>
      </c>
      <c r="E44" s="63">
        <v>0</v>
      </c>
      <c r="F44" s="232">
        <f t="shared" si="8"/>
        <v>0</v>
      </c>
      <c r="G44" s="232">
        <f>'TABLE-2'!G43+'TABLE-2'!H43+'TABLE-2'!I43</f>
        <v>655</v>
      </c>
      <c r="H44" s="232">
        <f t="shared" si="9"/>
        <v>655</v>
      </c>
      <c r="I44" s="232">
        <f>'TABLE-2'!D43+'TABLE-2'!E43+'TABLE-2'!F43</f>
        <v>957</v>
      </c>
      <c r="J44" s="518">
        <f t="shared" si="10"/>
        <v>68.44305120167189</v>
      </c>
      <c r="L44" s="35"/>
      <c r="M44" s="35"/>
    </row>
    <row r="45" spans="1:13" ht="12.75" customHeight="1">
      <c r="A45" s="62">
        <v>37</v>
      </c>
      <c r="B45" s="63" t="s">
        <v>246</v>
      </c>
      <c r="C45" s="63">
        <v>0</v>
      </c>
      <c r="D45" s="63">
        <v>0</v>
      </c>
      <c r="E45" s="63">
        <v>0</v>
      </c>
      <c r="F45" s="232">
        <f t="shared" si="8"/>
        <v>0</v>
      </c>
      <c r="G45" s="232">
        <f>'TABLE-2'!G44+'TABLE-2'!H44+'TABLE-2'!I44</f>
        <v>5254</v>
      </c>
      <c r="H45" s="232">
        <f t="shared" si="9"/>
        <v>5254</v>
      </c>
      <c r="I45" s="232">
        <f>'TABLE-2'!D44+'TABLE-2'!E44+'TABLE-2'!F44</f>
        <v>11020</v>
      </c>
      <c r="J45" s="518">
        <f t="shared" si="10"/>
        <v>47.67695099818512</v>
      </c>
      <c r="L45" s="35"/>
      <c r="M45" s="35"/>
    </row>
    <row r="46" spans="1:13" ht="12.75" customHeight="1">
      <c r="A46" s="66">
        <v>38</v>
      </c>
      <c r="B46" s="63" t="s">
        <v>25</v>
      </c>
      <c r="C46" s="63">
        <v>0</v>
      </c>
      <c r="D46" s="63">
        <v>0</v>
      </c>
      <c r="E46" s="63">
        <v>0</v>
      </c>
      <c r="F46" s="232">
        <f t="shared" si="8"/>
        <v>0</v>
      </c>
      <c r="G46" s="232">
        <f>'TABLE-2'!G45+'TABLE-2'!H45+'TABLE-2'!I45</f>
        <v>3753</v>
      </c>
      <c r="H46" s="232">
        <f t="shared" si="9"/>
        <v>3753</v>
      </c>
      <c r="I46" s="232">
        <f>'TABLE-2'!D45+'TABLE-2'!E45+'TABLE-2'!F45</f>
        <v>9195</v>
      </c>
      <c r="J46" s="518">
        <f t="shared" si="10"/>
        <v>40.815660685154974</v>
      </c>
      <c r="L46" s="35"/>
      <c r="M46" s="35"/>
    </row>
    <row r="47" spans="1:13" ht="12.75" customHeight="1">
      <c r="A47" s="62">
        <v>39</v>
      </c>
      <c r="B47" s="63" t="s">
        <v>220</v>
      </c>
      <c r="C47" s="63">
        <v>0</v>
      </c>
      <c r="D47" s="63">
        <v>0</v>
      </c>
      <c r="E47" s="63">
        <v>0</v>
      </c>
      <c r="F47" s="232">
        <f t="shared" si="8"/>
        <v>0</v>
      </c>
      <c r="G47" s="232">
        <f>'TABLE-2'!G46+'TABLE-2'!H46+'TABLE-2'!I46</f>
        <v>8802</v>
      </c>
      <c r="H47" s="232">
        <f t="shared" si="9"/>
        <v>8802</v>
      </c>
      <c r="I47" s="232">
        <f>'TABLE-2'!D46+'TABLE-2'!E46+'TABLE-2'!F46</f>
        <v>3693</v>
      </c>
      <c r="J47" s="518">
        <f t="shared" si="10"/>
        <v>238.3428107229894</v>
      </c>
      <c r="L47" s="35"/>
      <c r="M47" s="35"/>
    </row>
    <row r="48" spans="1:13" ht="12.75" customHeight="1">
      <c r="A48" s="62">
        <v>40</v>
      </c>
      <c r="B48" s="63" t="s">
        <v>359</v>
      </c>
      <c r="C48" s="63">
        <v>0</v>
      </c>
      <c r="D48" s="63">
        <v>0</v>
      </c>
      <c r="E48" s="63">
        <v>0</v>
      </c>
      <c r="F48" s="232">
        <f t="shared" si="8"/>
        <v>0</v>
      </c>
      <c r="G48" s="232">
        <f>'TABLE-2'!G47+'TABLE-2'!H47+'TABLE-2'!I47</f>
        <v>205</v>
      </c>
      <c r="H48" s="232">
        <f t="shared" si="9"/>
        <v>205</v>
      </c>
      <c r="I48" s="232">
        <f>'TABLE-2'!D47+'TABLE-2'!E47+'TABLE-2'!F47</f>
        <v>1875</v>
      </c>
      <c r="J48" s="518">
        <f t="shared" si="10"/>
        <v>10.933333333333334</v>
      </c>
      <c r="L48" s="35"/>
      <c r="M48" s="35"/>
    </row>
    <row r="49" spans="1:13" ht="12.75" customHeight="1">
      <c r="A49" s="66">
        <v>41</v>
      </c>
      <c r="B49" s="71" t="s">
        <v>446</v>
      </c>
      <c r="C49" s="63">
        <v>0</v>
      </c>
      <c r="D49" s="63">
        <v>0</v>
      </c>
      <c r="E49" s="63">
        <v>0</v>
      </c>
      <c r="F49" s="232">
        <f t="shared" si="8"/>
        <v>0</v>
      </c>
      <c r="G49" s="232">
        <f>'TABLE-2'!G48+'TABLE-2'!H48+'TABLE-2'!I48</f>
        <v>64316</v>
      </c>
      <c r="H49" s="232">
        <f t="shared" si="9"/>
        <v>64316</v>
      </c>
      <c r="I49" s="232">
        <f>'TABLE-2'!D48+'TABLE-2'!E48+'TABLE-2'!F48</f>
        <v>82757</v>
      </c>
      <c r="J49" s="518">
        <f t="shared" si="10"/>
        <v>77.71668861848543</v>
      </c>
      <c r="L49" s="35"/>
      <c r="M49" s="35"/>
    </row>
    <row r="50" spans="1:13" s="31" customFormat="1" ht="12.75" customHeight="1">
      <c r="A50" s="64"/>
      <c r="B50" s="65" t="s">
        <v>222</v>
      </c>
      <c r="C50" s="72">
        <f aca="true" t="shared" si="11" ref="C50:I50">SUM(C36:C49)</f>
        <v>5707</v>
      </c>
      <c r="D50" s="72">
        <f t="shared" si="11"/>
        <v>0</v>
      </c>
      <c r="E50" s="72">
        <f t="shared" si="11"/>
        <v>0</v>
      </c>
      <c r="F50" s="314">
        <f t="shared" si="11"/>
        <v>5707</v>
      </c>
      <c r="G50" s="314">
        <f t="shared" si="11"/>
        <v>708138</v>
      </c>
      <c r="H50" s="314">
        <f t="shared" si="11"/>
        <v>713845</v>
      </c>
      <c r="I50" s="314">
        <f t="shared" si="11"/>
        <v>502410</v>
      </c>
      <c r="J50" s="519">
        <f>(H50/I50)*100</f>
        <v>142.08415437590813</v>
      </c>
      <c r="L50" s="34"/>
      <c r="M50" s="34"/>
    </row>
    <row r="51" spans="1:13" s="31" customFormat="1" ht="12.75" customHeight="1">
      <c r="A51" s="64"/>
      <c r="B51" s="64" t="s">
        <v>121</v>
      </c>
      <c r="C51" s="72">
        <f aca="true" t="shared" si="12" ref="C51:I51">C26+C35+C50</f>
        <v>163773</v>
      </c>
      <c r="D51" s="72">
        <f t="shared" si="12"/>
        <v>1543</v>
      </c>
      <c r="E51" s="72">
        <f t="shared" si="12"/>
        <v>96840</v>
      </c>
      <c r="F51" s="314">
        <f t="shared" si="12"/>
        <v>262156</v>
      </c>
      <c r="G51" s="314">
        <f t="shared" si="12"/>
        <v>4674967</v>
      </c>
      <c r="H51" s="314">
        <f t="shared" si="12"/>
        <v>4937123</v>
      </c>
      <c r="I51" s="314">
        <f t="shared" si="12"/>
        <v>6875516</v>
      </c>
      <c r="J51" s="519">
        <f>(H51/I51)*100</f>
        <v>71.80730871690211</v>
      </c>
      <c r="K51" s="34"/>
      <c r="L51" s="34"/>
      <c r="M51" s="34"/>
    </row>
    <row r="52" spans="1:13" ht="12.75">
      <c r="A52" s="31"/>
      <c r="K52" s="31"/>
      <c r="L52" s="35"/>
      <c r="M52" s="35"/>
    </row>
    <row r="53" spans="1:13" ht="14.25">
      <c r="A53" s="31"/>
      <c r="D53" s="41"/>
      <c r="E53" s="41"/>
      <c r="F53" s="317"/>
      <c r="H53" s="233" t="s">
        <v>33</v>
      </c>
      <c r="K53" s="31"/>
      <c r="L53" s="35"/>
      <c r="M53" s="35"/>
    </row>
    <row r="54" spans="1:13" ht="18" customHeight="1">
      <c r="A54" s="31"/>
      <c r="D54" s="41"/>
      <c r="E54" s="41"/>
      <c r="F54" s="317"/>
      <c r="G54" s="315"/>
      <c r="K54" s="31"/>
      <c r="L54" s="34"/>
      <c r="M54" s="34"/>
    </row>
    <row r="55" spans="1:13" ht="15.75" customHeight="1">
      <c r="A55" s="31"/>
      <c r="D55" s="41"/>
      <c r="E55" s="41"/>
      <c r="F55" s="317"/>
      <c r="G55" s="315"/>
      <c r="H55" s="233" t="s">
        <v>33</v>
      </c>
      <c r="I55" s="315"/>
      <c r="K55" s="31"/>
      <c r="L55" s="34"/>
      <c r="M55" s="34"/>
    </row>
    <row r="56" spans="1:13" ht="12.75">
      <c r="A56" s="55" t="s">
        <v>4</v>
      </c>
      <c r="B56" s="55" t="s">
        <v>5</v>
      </c>
      <c r="C56" s="167" t="s">
        <v>45</v>
      </c>
      <c r="D56" s="167" t="s">
        <v>46</v>
      </c>
      <c r="E56" s="167" t="s">
        <v>47</v>
      </c>
      <c r="F56" s="327" t="s">
        <v>3</v>
      </c>
      <c r="G56" s="327" t="s">
        <v>43</v>
      </c>
      <c r="H56" s="327" t="s">
        <v>48</v>
      </c>
      <c r="I56" s="327" t="s">
        <v>42</v>
      </c>
      <c r="J56" s="327" t="s">
        <v>49</v>
      </c>
      <c r="K56" s="67"/>
      <c r="L56" s="32"/>
      <c r="M56" s="32"/>
    </row>
    <row r="57" spans="1:13" ht="12.75">
      <c r="A57" s="59" t="s">
        <v>6</v>
      </c>
      <c r="B57" s="59"/>
      <c r="C57" s="168"/>
      <c r="D57" s="168"/>
      <c r="E57" s="168"/>
      <c r="F57" s="328" t="s">
        <v>50</v>
      </c>
      <c r="G57" s="326"/>
      <c r="H57" s="328" t="s">
        <v>51</v>
      </c>
      <c r="I57" s="328"/>
      <c r="J57" s="328" t="s">
        <v>52</v>
      </c>
      <c r="K57" s="67"/>
      <c r="L57" s="34"/>
      <c r="M57" s="32"/>
    </row>
    <row r="58" spans="1:13" ht="15" customHeight="1">
      <c r="A58" s="62">
        <v>42</v>
      </c>
      <c r="B58" s="63" t="s">
        <v>263</v>
      </c>
      <c r="C58" s="63">
        <v>15</v>
      </c>
      <c r="D58" s="63">
        <v>0</v>
      </c>
      <c r="E58" s="63">
        <v>11298</v>
      </c>
      <c r="F58" s="232">
        <f aca="true" t="shared" si="13" ref="F58:F67">C58+D58+E58</f>
        <v>11313</v>
      </c>
      <c r="G58" s="232">
        <f>'TABLE-2'!G56+'TABLE-2'!H56+'TABLE-2'!I56</f>
        <v>17604</v>
      </c>
      <c r="H58" s="232">
        <f aca="true" t="shared" si="14" ref="H58:H67">F58+G58</f>
        <v>28917</v>
      </c>
      <c r="I58" s="232">
        <f>'TABLE-2'!D56+'TABLE-2'!E56+'TABLE-2'!F56</f>
        <v>40079</v>
      </c>
      <c r="J58" s="518">
        <f>(H58/I58)*100</f>
        <v>72.15000374260835</v>
      </c>
      <c r="L58" s="35"/>
      <c r="M58" s="35"/>
    </row>
    <row r="59" spans="1:13" ht="15" customHeight="1">
      <c r="A59" s="62">
        <v>43</v>
      </c>
      <c r="B59" s="71" t="s">
        <v>77</v>
      </c>
      <c r="C59" s="63">
        <v>0</v>
      </c>
      <c r="D59" s="63">
        <v>0</v>
      </c>
      <c r="E59" s="63">
        <v>0</v>
      </c>
      <c r="F59" s="232">
        <f t="shared" si="13"/>
        <v>0</v>
      </c>
      <c r="G59" s="232">
        <f>'TABLE-2'!G57+'TABLE-2'!H57+'TABLE-2'!I57</f>
        <v>24188</v>
      </c>
      <c r="H59" s="232">
        <f t="shared" si="14"/>
        <v>24188</v>
      </c>
      <c r="I59" s="232">
        <f>'TABLE-2'!D57+'TABLE-2'!E57+'TABLE-2'!F57</f>
        <v>45589</v>
      </c>
      <c r="J59" s="518">
        <f aca="true" t="shared" si="15" ref="J59:J67">(H59/I59)*100</f>
        <v>53.05665840443967</v>
      </c>
      <c r="K59" s="35"/>
      <c r="L59" s="35"/>
      <c r="M59" s="35"/>
    </row>
    <row r="60" spans="1:13" ht="15" customHeight="1">
      <c r="A60" s="62">
        <v>44</v>
      </c>
      <c r="B60" s="71" t="s">
        <v>264</v>
      </c>
      <c r="C60" s="63">
        <v>225</v>
      </c>
      <c r="D60" s="63">
        <v>0</v>
      </c>
      <c r="E60" s="63">
        <v>287</v>
      </c>
      <c r="F60" s="232">
        <f t="shared" si="13"/>
        <v>512</v>
      </c>
      <c r="G60" s="232">
        <f>'TABLE-2'!G58+'TABLE-2'!H58+'TABLE-2'!I58</f>
        <v>68913</v>
      </c>
      <c r="H60" s="232">
        <f t="shared" si="14"/>
        <v>69425</v>
      </c>
      <c r="I60" s="232">
        <f>'TABLE-2'!D58+'TABLE-2'!E58+'TABLE-2'!F58</f>
        <v>115223</v>
      </c>
      <c r="J60" s="518">
        <f t="shared" si="15"/>
        <v>60.2527273200663</v>
      </c>
      <c r="K60" s="35"/>
      <c r="L60" s="35"/>
      <c r="M60" s="35"/>
    </row>
    <row r="61" spans="1:13" ht="15" customHeight="1">
      <c r="A61" s="62">
        <v>45</v>
      </c>
      <c r="B61" s="63" t="s">
        <v>29</v>
      </c>
      <c r="C61" s="63">
        <v>0</v>
      </c>
      <c r="D61" s="63">
        <v>0</v>
      </c>
      <c r="E61" s="63">
        <v>3754</v>
      </c>
      <c r="F61" s="232">
        <f t="shared" si="13"/>
        <v>3754</v>
      </c>
      <c r="G61" s="232">
        <f>'TABLE-2'!G59+'TABLE-2'!H59+'TABLE-2'!I59</f>
        <v>7664</v>
      </c>
      <c r="H61" s="232">
        <f t="shared" si="14"/>
        <v>11418</v>
      </c>
      <c r="I61" s="232">
        <f>'TABLE-2'!D59+'TABLE-2'!E59+'TABLE-2'!F59</f>
        <v>16544</v>
      </c>
      <c r="J61" s="518">
        <f t="shared" si="15"/>
        <v>69.0159574468085</v>
      </c>
      <c r="K61" s="35" t="s">
        <v>33</v>
      </c>
      <c r="L61" s="35"/>
      <c r="M61" s="35"/>
    </row>
    <row r="62" spans="1:13" ht="15" customHeight="1">
      <c r="A62" s="62">
        <v>46</v>
      </c>
      <c r="B62" s="71" t="s">
        <v>230</v>
      </c>
      <c r="C62" s="63">
        <v>31449</v>
      </c>
      <c r="D62" s="63">
        <v>447</v>
      </c>
      <c r="E62" s="63">
        <v>27046</v>
      </c>
      <c r="F62" s="232">
        <f t="shared" si="13"/>
        <v>58942</v>
      </c>
      <c r="G62" s="232">
        <f>'TABLE-2'!G60+'TABLE-2'!H60+'TABLE-2'!I60</f>
        <v>74306</v>
      </c>
      <c r="H62" s="232">
        <f t="shared" si="14"/>
        <v>133248</v>
      </c>
      <c r="I62" s="232">
        <f>'TABLE-2'!D60+'TABLE-2'!E60+'TABLE-2'!F60</f>
        <v>122408</v>
      </c>
      <c r="J62" s="518">
        <f t="shared" si="15"/>
        <v>108.85563035095744</v>
      </c>
      <c r="K62" s="35"/>
      <c r="L62" s="35"/>
      <c r="M62" s="35"/>
    </row>
    <row r="63" spans="1:13" ht="15" customHeight="1">
      <c r="A63" s="62">
        <v>47</v>
      </c>
      <c r="B63" s="71" t="s">
        <v>30</v>
      </c>
      <c r="C63" s="63">
        <v>6483</v>
      </c>
      <c r="D63" s="63">
        <v>0</v>
      </c>
      <c r="E63" s="63">
        <v>0</v>
      </c>
      <c r="F63" s="232">
        <f t="shared" si="13"/>
        <v>6483</v>
      </c>
      <c r="G63" s="232">
        <f>'TABLE-2'!G61+'TABLE-2'!H61+'TABLE-2'!I61</f>
        <v>14325</v>
      </c>
      <c r="H63" s="232">
        <f t="shared" si="14"/>
        <v>20808</v>
      </c>
      <c r="I63" s="232">
        <f>'TABLE-2'!D61+'TABLE-2'!E61+'TABLE-2'!F61</f>
        <v>26742</v>
      </c>
      <c r="J63" s="518">
        <f t="shared" si="15"/>
        <v>77.81018622391743</v>
      </c>
      <c r="K63" s="35"/>
      <c r="L63" s="35"/>
      <c r="M63" s="35"/>
    </row>
    <row r="64" spans="1:13" ht="15" customHeight="1">
      <c r="A64" s="62">
        <v>48</v>
      </c>
      <c r="B64" s="71" t="s">
        <v>28</v>
      </c>
      <c r="C64" s="63">
        <v>0</v>
      </c>
      <c r="D64" s="63">
        <v>0</v>
      </c>
      <c r="E64" s="63">
        <v>6166</v>
      </c>
      <c r="F64" s="232">
        <f t="shared" si="13"/>
        <v>6166</v>
      </c>
      <c r="G64" s="232">
        <f>'TABLE-2'!G62+'TABLE-2'!H62+'TABLE-2'!I62</f>
        <v>16199</v>
      </c>
      <c r="H64" s="232">
        <f t="shared" si="14"/>
        <v>22365</v>
      </c>
      <c r="I64" s="232">
        <f>'TABLE-2'!D62+'TABLE-2'!E62+'TABLE-2'!F62</f>
        <v>61996</v>
      </c>
      <c r="J64" s="518">
        <f t="shared" si="15"/>
        <v>36.07490805858443</v>
      </c>
      <c r="K64" s="35"/>
      <c r="L64" s="35"/>
      <c r="M64" s="35"/>
    </row>
    <row r="65" spans="1:13" ht="15" customHeight="1">
      <c r="A65" s="62">
        <v>49</v>
      </c>
      <c r="B65" s="71" t="s">
        <v>265</v>
      </c>
      <c r="C65" s="63">
        <v>972</v>
      </c>
      <c r="D65" s="63">
        <v>0</v>
      </c>
      <c r="E65" s="63">
        <v>44136</v>
      </c>
      <c r="F65" s="232">
        <f>C65+D65+E65</f>
        <v>45108</v>
      </c>
      <c r="G65" s="232">
        <f>'TABLE-2'!G63+'TABLE-2'!H63+'TABLE-2'!I63</f>
        <v>84001</v>
      </c>
      <c r="H65" s="232">
        <f t="shared" si="14"/>
        <v>129109</v>
      </c>
      <c r="I65" s="232">
        <f>'TABLE-2'!D63+'TABLE-2'!E63+'TABLE-2'!F63</f>
        <v>122920</v>
      </c>
      <c r="J65" s="518">
        <f t="shared" si="15"/>
        <v>105.03498210218028</v>
      </c>
      <c r="K65" s="35"/>
      <c r="L65" s="35"/>
      <c r="M65" s="35"/>
    </row>
    <row r="66" spans="1:13" ht="15" customHeight="1">
      <c r="A66" s="62">
        <v>50</v>
      </c>
      <c r="B66" s="71" t="s">
        <v>26</v>
      </c>
      <c r="C66" s="63">
        <v>1144</v>
      </c>
      <c r="D66" s="63">
        <v>21198</v>
      </c>
      <c r="E66" s="63">
        <v>0</v>
      </c>
      <c r="F66" s="232">
        <f>C66+D66+E66</f>
        <v>22342</v>
      </c>
      <c r="G66" s="232">
        <f>'TABLE-2'!G64+'TABLE-2'!H64+'TABLE-2'!I64</f>
        <v>12050</v>
      </c>
      <c r="H66" s="232">
        <f t="shared" si="14"/>
        <v>34392</v>
      </c>
      <c r="I66" s="232">
        <f>'TABLE-2'!D64+'TABLE-2'!E64+'TABLE-2'!F64</f>
        <v>34669</v>
      </c>
      <c r="J66" s="518">
        <f t="shared" si="15"/>
        <v>99.20101531627678</v>
      </c>
      <c r="K66" s="35"/>
      <c r="L66" s="35"/>
      <c r="M66" s="35"/>
    </row>
    <row r="67" spans="1:13" ht="15" customHeight="1">
      <c r="A67" s="62">
        <v>51</v>
      </c>
      <c r="B67" s="71" t="s">
        <v>27</v>
      </c>
      <c r="C67" s="63">
        <v>0</v>
      </c>
      <c r="D67" s="63">
        <v>0</v>
      </c>
      <c r="E67" s="63">
        <v>0</v>
      </c>
      <c r="F67" s="232">
        <f t="shared" si="13"/>
        <v>0</v>
      </c>
      <c r="G67" s="232">
        <f>'TABLE-2'!G65+'TABLE-2'!H65+'TABLE-2'!I65</f>
        <v>11354</v>
      </c>
      <c r="H67" s="232">
        <f t="shared" si="14"/>
        <v>11354</v>
      </c>
      <c r="I67" s="232">
        <f>'TABLE-2'!D65+'TABLE-2'!E65+'TABLE-2'!F65</f>
        <v>23229</v>
      </c>
      <c r="J67" s="518">
        <f t="shared" si="15"/>
        <v>48.87855697619355</v>
      </c>
      <c r="K67" s="35"/>
      <c r="L67" s="35"/>
      <c r="M67" s="35"/>
    </row>
    <row r="68" spans="1:13" ht="15" customHeight="1">
      <c r="A68" s="62"/>
      <c r="B68" s="64" t="s">
        <v>121</v>
      </c>
      <c r="C68" s="72">
        <f aca="true" t="shared" si="16" ref="C68:I68">SUM(C58:C67)</f>
        <v>40288</v>
      </c>
      <c r="D68" s="72">
        <f t="shared" si="16"/>
        <v>21645</v>
      </c>
      <c r="E68" s="72">
        <f t="shared" si="16"/>
        <v>92687</v>
      </c>
      <c r="F68" s="314">
        <f t="shared" si="16"/>
        <v>154620</v>
      </c>
      <c r="G68" s="314">
        <f t="shared" si="16"/>
        <v>330604</v>
      </c>
      <c r="H68" s="314">
        <f t="shared" si="16"/>
        <v>485224</v>
      </c>
      <c r="I68" s="314">
        <f t="shared" si="16"/>
        <v>609399</v>
      </c>
      <c r="J68" s="519">
        <f>(H68/I68)*100</f>
        <v>79.62336662843228</v>
      </c>
      <c r="K68" s="35"/>
      <c r="L68" s="35"/>
      <c r="M68" s="35"/>
    </row>
    <row r="69" spans="1:13" ht="15" customHeight="1">
      <c r="A69" s="62"/>
      <c r="B69" s="54"/>
      <c r="C69" s="71"/>
      <c r="D69" s="71"/>
      <c r="E69" s="71"/>
      <c r="F69" s="232"/>
      <c r="G69" s="232"/>
      <c r="H69" s="232"/>
      <c r="I69" s="232" t="s">
        <v>33</v>
      </c>
      <c r="J69" s="518"/>
      <c r="K69" s="35"/>
      <c r="L69" s="35"/>
      <c r="M69" s="35"/>
    </row>
    <row r="70" spans="1:13" ht="15" customHeight="1">
      <c r="A70" s="62">
        <v>52</v>
      </c>
      <c r="B70" s="63" t="s">
        <v>31</v>
      </c>
      <c r="C70" s="63">
        <v>50926</v>
      </c>
      <c r="D70" s="63">
        <v>100</v>
      </c>
      <c r="E70" s="63">
        <v>85</v>
      </c>
      <c r="F70" s="232">
        <f>C70+D70+E70</f>
        <v>51111</v>
      </c>
      <c r="G70" s="232">
        <f>'TABLE-2'!G68+'TABLE-2'!H68+'TABLE-2'!I68</f>
        <v>412348</v>
      </c>
      <c r="H70" s="232">
        <f>F70+G70</f>
        <v>463459</v>
      </c>
      <c r="I70" s="232">
        <f>'TABLE-2'!D68+'TABLE-2'!E68+'TABLE-2'!F68</f>
        <v>710185</v>
      </c>
      <c r="J70" s="518">
        <f>(H70/I70)*100</f>
        <v>65.25891141040715</v>
      </c>
      <c r="K70" s="35"/>
      <c r="L70" s="35"/>
      <c r="M70" s="35"/>
    </row>
    <row r="71" spans="1:13" ht="15" customHeight="1">
      <c r="A71" s="62">
        <v>53</v>
      </c>
      <c r="B71" s="63" t="s">
        <v>129</v>
      </c>
      <c r="C71" s="63">
        <v>408</v>
      </c>
      <c r="D71" s="63">
        <v>1244</v>
      </c>
      <c r="E71" s="63">
        <v>315</v>
      </c>
      <c r="F71" s="232">
        <f>C71+D71+E71</f>
        <v>1967</v>
      </c>
      <c r="G71" s="232">
        <f>'TABLE-2'!G69+'TABLE-2'!H69+'TABLE-2'!I69</f>
        <v>148481</v>
      </c>
      <c r="H71" s="232">
        <f>F71+G71</f>
        <v>150448</v>
      </c>
      <c r="I71" s="232">
        <f>'TABLE-2'!D69+'TABLE-2'!E69+'TABLE-2'!F69</f>
        <v>14483</v>
      </c>
      <c r="J71" s="518">
        <f>(H71/I71)*100</f>
        <v>1038.7903058758545</v>
      </c>
      <c r="K71" s="35"/>
      <c r="L71" s="35"/>
      <c r="M71" s="35"/>
    </row>
    <row r="72" spans="1:12" ht="15" customHeight="1">
      <c r="A72" s="62"/>
      <c r="B72" s="64" t="s">
        <v>121</v>
      </c>
      <c r="C72" s="72">
        <f aca="true" t="shared" si="17" ref="C72:I72">SUM(C70:C71)</f>
        <v>51334</v>
      </c>
      <c r="D72" s="72">
        <f t="shared" si="17"/>
        <v>1344</v>
      </c>
      <c r="E72" s="72">
        <f t="shared" si="17"/>
        <v>400</v>
      </c>
      <c r="F72" s="314">
        <f t="shared" si="17"/>
        <v>53078</v>
      </c>
      <c r="G72" s="314">
        <f t="shared" si="17"/>
        <v>560829</v>
      </c>
      <c r="H72" s="314">
        <f t="shared" si="17"/>
        <v>613907</v>
      </c>
      <c r="I72" s="314">
        <f t="shared" si="17"/>
        <v>724668</v>
      </c>
      <c r="J72" s="519">
        <f>(H72/I72)*100</f>
        <v>84.71562149839652</v>
      </c>
      <c r="K72" s="34"/>
      <c r="L72" s="35"/>
    </row>
    <row r="73" spans="1:12" ht="15" customHeight="1">
      <c r="A73" s="62"/>
      <c r="B73" s="64"/>
      <c r="C73" s="72"/>
      <c r="D73" s="72"/>
      <c r="E73" s="72"/>
      <c r="F73" s="314"/>
      <c r="G73" s="314"/>
      <c r="H73" s="314"/>
      <c r="I73" s="314"/>
      <c r="J73" s="518"/>
      <c r="K73" s="34"/>
      <c r="L73" s="35"/>
    </row>
    <row r="74" spans="1:12" ht="15" customHeight="1">
      <c r="A74" s="62"/>
      <c r="B74" s="64" t="s">
        <v>32</v>
      </c>
      <c r="C74" s="72">
        <f aca="true" t="shared" si="18" ref="C74:I74">C51+C68+C72</f>
        <v>255395</v>
      </c>
      <c r="D74" s="72">
        <f t="shared" si="18"/>
        <v>24532</v>
      </c>
      <c r="E74" s="72">
        <f t="shared" si="18"/>
        <v>189927</v>
      </c>
      <c r="F74" s="314">
        <f t="shared" si="18"/>
        <v>469854</v>
      </c>
      <c r="G74" s="314">
        <f t="shared" si="18"/>
        <v>5566400</v>
      </c>
      <c r="H74" s="314">
        <f t="shared" si="18"/>
        <v>6036254</v>
      </c>
      <c r="I74" s="314">
        <f t="shared" si="18"/>
        <v>8209583</v>
      </c>
      <c r="J74" s="519">
        <f>(H74/I74)*100</f>
        <v>73.52692578904434</v>
      </c>
      <c r="K74" s="31"/>
      <c r="L74" s="35"/>
    </row>
    <row r="76" ht="12.75">
      <c r="C76" s="85">
        <v>3</v>
      </c>
    </row>
  </sheetData>
  <printOptions gridLines="1" horizontalCentered="1"/>
  <pageMargins left="0.7480314960629921" right="0.7480314960629921" top="0.69" bottom="0.44" header="1.33" footer="0.32"/>
  <pageSetup blackAndWhite="1" horizontalDpi="600" verticalDpi="600" orientation="landscape" paperSize="9" scale="80" r:id="rId2"/>
  <rowBreaks count="1" manualBreakCount="1">
    <brk id="5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F1">
      <selection activeCell="D80" sqref="D80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12.7109375" style="25" customWidth="1"/>
    <col min="4" max="4" width="16.28125" style="176" customWidth="1"/>
    <col min="5" max="5" width="11.57421875" style="176" customWidth="1"/>
    <col min="6" max="6" width="11.140625" style="176" customWidth="1"/>
    <col min="7" max="7" width="12.57421875" style="531" customWidth="1"/>
    <col min="8" max="8" width="12.8515625" style="363" customWidth="1"/>
    <col min="9" max="9" width="8.8515625" style="531" customWidth="1"/>
    <col min="10" max="10" width="12.00390625" style="531" customWidth="1"/>
    <col min="11" max="11" width="8.8515625" style="531" customWidth="1"/>
    <col min="12" max="12" width="8.140625" style="531" customWidth="1"/>
    <col min="13" max="13" width="13.140625" style="531" customWidth="1"/>
    <col min="14" max="14" width="11.57421875" style="531" customWidth="1"/>
  </cols>
  <sheetData>
    <row r="1" spans="1:14" ht="14.25">
      <c r="A1" s="31"/>
      <c r="B1" s="31"/>
      <c r="C1" s="41"/>
      <c r="D1" s="169"/>
      <c r="E1" s="169"/>
      <c r="F1" s="169"/>
      <c r="G1" s="532"/>
      <c r="H1" s="356"/>
      <c r="I1" s="521"/>
      <c r="J1" s="521"/>
      <c r="K1" s="521"/>
      <c r="L1" s="521"/>
      <c r="M1" s="521"/>
      <c r="N1" s="521"/>
    </row>
    <row r="2" spans="1:14" ht="14.25">
      <c r="A2" s="36"/>
      <c r="B2" s="36"/>
      <c r="C2" s="85"/>
      <c r="D2" s="169"/>
      <c r="E2" s="169"/>
      <c r="F2" s="169"/>
      <c r="G2" s="532"/>
      <c r="H2" s="351"/>
      <c r="I2" s="521"/>
      <c r="J2" s="521"/>
      <c r="K2" s="522" t="s">
        <v>33</v>
      </c>
      <c r="L2" s="522"/>
      <c r="M2" s="521"/>
      <c r="N2" s="521"/>
    </row>
    <row r="3" spans="1:14" ht="15.75" customHeight="1">
      <c r="A3" s="36"/>
      <c r="B3" s="36"/>
      <c r="C3" s="85"/>
      <c r="D3" s="169"/>
      <c r="E3" s="169"/>
      <c r="F3" s="169"/>
      <c r="G3" s="532"/>
      <c r="H3" s="351"/>
      <c r="I3" s="521"/>
      <c r="J3" s="521"/>
      <c r="K3" s="522"/>
      <c r="L3" s="522"/>
      <c r="M3" s="521"/>
      <c r="N3" s="521"/>
    </row>
    <row r="4" spans="1:14" ht="12.75">
      <c r="A4" s="55" t="s">
        <v>4</v>
      </c>
      <c r="B4" s="87" t="s">
        <v>5</v>
      </c>
      <c r="C4" s="81" t="s">
        <v>53</v>
      </c>
      <c r="D4" s="702" t="s">
        <v>267</v>
      </c>
      <c r="E4" s="703"/>
      <c r="F4" s="703"/>
      <c r="G4" s="704"/>
      <c r="H4" s="705" t="s">
        <v>130</v>
      </c>
      <c r="I4" s="706"/>
      <c r="J4" s="707" t="s">
        <v>131</v>
      </c>
      <c r="K4" s="708"/>
      <c r="L4" s="709"/>
      <c r="M4" s="523"/>
      <c r="N4" s="523"/>
    </row>
    <row r="5" spans="1:14" ht="12.75">
      <c r="A5" s="56" t="s">
        <v>6</v>
      </c>
      <c r="B5" s="88"/>
      <c r="C5" s="90" t="s">
        <v>54</v>
      </c>
      <c r="D5" s="170"/>
      <c r="E5" s="170"/>
      <c r="F5" s="170"/>
      <c r="G5" s="525"/>
      <c r="H5" s="710" t="s">
        <v>109</v>
      </c>
      <c r="I5" s="687"/>
      <c r="J5" s="688" t="s">
        <v>55</v>
      </c>
      <c r="K5" s="689"/>
      <c r="L5" s="677"/>
      <c r="M5" s="524" t="s">
        <v>56</v>
      </c>
      <c r="N5" s="524" t="s">
        <v>57</v>
      </c>
    </row>
    <row r="6" spans="1:16" ht="12.75">
      <c r="A6" s="56"/>
      <c r="B6" s="88"/>
      <c r="C6" s="90" t="s">
        <v>58</v>
      </c>
      <c r="D6" s="171" t="s">
        <v>232</v>
      </c>
      <c r="E6" s="171" t="s">
        <v>456</v>
      </c>
      <c r="F6" s="171" t="s">
        <v>60</v>
      </c>
      <c r="G6" s="524" t="s">
        <v>3</v>
      </c>
      <c r="H6" s="358" t="s">
        <v>61</v>
      </c>
      <c r="I6" s="525" t="s">
        <v>62</v>
      </c>
      <c r="J6" s="525" t="s">
        <v>61</v>
      </c>
      <c r="K6" s="525" t="s">
        <v>62</v>
      </c>
      <c r="L6" s="525" t="s">
        <v>62</v>
      </c>
      <c r="M6" s="524" t="s">
        <v>63</v>
      </c>
      <c r="N6" s="524" t="s">
        <v>64</v>
      </c>
      <c r="P6" s="11"/>
    </row>
    <row r="7" spans="1:16" ht="12.75">
      <c r="A7" s="59"/>
      <c r="B7" s="89"/>
      <c r="C7" s="74" t="s">
        <v>65</v>
      </c>
      <c r="D7" s="172"/>
      <c r="E7" s="172"/>
      <c r="F7" s="172"/>
      <c r="G7" s="526"/>
      <c r="H7" s="360"/>
      <c r="I7" s="526" t="s">
        <v>66</v>
      </c>
      <c r="J7" s="526"/>
      <c r="K7" s="526" t="s">
        <v>66</v>
      </c>
      <c r="L7" s="526" t="s">
        <v>65</v>
      </c>
      <c r="M7" s="527"/>
      <c r="N7" s="527"/>
      <c r="P7" s="9"/>
    </row>
    <row r="8" spans="1:16" ht="13.5" customHeight="1">
      <c r="A8" s="62">
        <v>1</v>
      </c>
      <c r="B8" s="63" t="s">
        <v>7</v>
      </c>
      <c r="C8" s="63">
        <v>138360</v>
      </c>
      <c r="D8" s="71">
        <v>70056</v>
      </c>
      <c r="E8" s="71">
        <v>10112</v>
      </c>
      <c r="F8" s="71">
        <v>35654</v>
      </c>
      <c r="G8" s="232">
        <f>SUM(D8:F8)</f>
        <v>115822</v>
      </c>
      <c r="H8" s="142">
        <v>67990</v>
      </c>
      <c r="I8" s="518">
        <f>(H8/M8)*100</f>
        <v>44.41294435807324</v>
      </c>
      <c r="J8" s="232">
        <f>'TABLE-7'!D9</f>
        <v>33932</v>
      </c>
      <c r="K8" s="518">
        <f>(J8/M8)*100</f>
        <v>22.16531884039037</v>
      </c>
      <c r="L8" s="518">
        <f>(J8/G8)*100</f>
        <v>29.29667938733574</v>
      </c>
      <c r="M8" s="232">
        <f>'TABLE-4'!G7</f>
        <v>153086</v>
      </c>
      <c r="N8" s="518">
        <f aca="true" t="shared" si="0" ref="N8:N52">(G8/M8)*100</f>
        <v>75.65812680454124</v>
      </c>
      <c r="O8" s="7"/>
      <c r="P8" s="6"/>
    </row>
    <row r="9" spans="1:16" ht="13.5" customHeight="1">
      <c r="A9" s="62">
        <v>2</v>
      </c>
      <c r="B9" s="63" t="s">
        <v>8</v>
      </c>
      <c r="C9" s="63">
        <v>849</v>
      </c>
      <c r="D9" s="71">
        <v>2</v>
      </c>
      <c r="E9" s="71">
        <v>3611</v>
      </c>
      <c r="F9" s="71">
        <v>1067</v>
      </c>
      <c r="G9" s="232">
        <f aca="true" t="shared" si="1" ref="G9:G26">SUM(D9:F9)</f>
        <v>4680</v>
      </c>
      <c r="H9" s="142">
        <v>0</v>
      </c>
      <c r="I9" s="518">
        <f aca="true" t="shared" si="2" ref="I9:I26">(H9/M9)*100</f>
        <v>0</v>
      </c>
      <c r="J9" s="232">
        <f>'TABLE-7'!D10</f>
        <v>406</v>
      </c>
      <c r="K9" s="518">
        <f aca="true" t="shared" si="3" ref="K9:K26">(J9/M9)*100</f>
        <v>4.646372167544061</v>
      </c>
      <c r="L9" s="518">
        <f aca="true" t="shared" si="4" ref="L9:L26">(J9/G9)*100</f>
        <v>8.675213675213675</v>
      </c>
      <c r="M9" s="232">
        <f>'TABLE-4'!G8</f>
        <v>8738</v>
      </c>
      <c r="N9" s="518">
        <f t="shared" si="0"/>
        <v>53.55916685740444</v>
      </c>
      <c r="O9" s="7"/>
      <c r="P9" s="6"/>
    </row>
    <row r="10" spans="1:16" ht="13.5" customHeight="1">
      <c r="A10" s="62">
        <v>3</v>
      </c>
      <c r="B10" s="63" t="s">
        <v>9</v>
      </c>
      <c r="C10" s="63">
        <v>32019</v>
      </c>
      <c r="D10" s="71">
        <v>24250</v>
      </c>
      <c r="E10" s="71">
        <v>28155</v>
      </c>
      <c r="F10" s="71">
        <v>16687</v>
      </c>
      <c r="G10" s="232">
        <f t="shared" si="1"/>
        <v>69092</v>
      </c>
      <c r="H10" s="142">
        <v>16615</v>
      </c>
      <c r="I10" s="518">
        <f t="shared" si="2"/>
        <v>16.436337016629242</v>
      </c>
      <c r="J10" s="232">
        <f>'TABLE-7'!D11</f>
        <v>12524</v>
      </c>
      <c r="K10" s="518">
        <f t="shared" si="3"/>
        <v>12.389328004590105</v>
      </c>
      <c r="L10" s="518">
        <f t="shared" si="4"/>
        <v>18.126555896485844</v>
      </c>
      <c r="M10" s="232">
        <f>'TABLE-4'!G9</f>
        <v>101087</v>
      </c>
      <c r="N10" s="518">
        <f t="shared" si="0"/>
        <v>68.34904587137812</v>
      </c>
      <c r="O10" s="7"/>
      <c r="P10" s="6"/>
    </row>
    <row r="11" spans="1:16" ht="13.5" customHeight="1">
      <c r="A11" s="66">
        <v>4</v>
      </c>
      <c r="B11" s="63" t="s">
        <v>10</v>
      </c>
      <c r="C11" s="63">
        <v>224722</v>
      </c>
      <c r="D11" s="71">
        <v>164338</v>
      </c>
      <c r="E11" s="71">
        <v>35020</v>
      </c>
      <c r="F11" s="71">
        <v>52311</v>
      </c>
      <c r="G11" s="232">
        <f t="shared" si="1"/>
        <v>251669</v>
      </c>
      <c r="H11" s="142">
        <v>155221</v>
      </c>
      <c r="I11" s="518">
        <f t="shared" si="2"/>
        <v>43.12401199085406</v>
      </c>
      <c r="J11" s="232">
        <f>'TABLE-7'!D12</f>
        <v>46810</v>
      </c>
      <c r="K11" s="518">
        <f t="shared" si="3"/>
        <v>13.004909137886486</v>
      </c>
      <c r="L11" s="518">
        <f t="shared" si="4"/>
        <v>18.599827551267737</v>
      </c>
      <c r="M11" s="232">
        <f>'TABLE-4'!G10</f>
        <v>359941</v>
      </c>
      <c r="N11" s="518">
        <f t="shared" si="0"/>
        <v>69.91951458711289</v>
      </c>
      <c r="O11" s="7"/>
      <c r="P11" s="6"/>
    </row>
    <row r="12" spans="1:16" ht="13.5" customHeight="1">
      <c r="A12" s="62">
        <v>5</v>
      </c>
      <c r="B12" s="63" t="s">
        <v>11</v>
      </c>
      <c r="C12" s="63">
        <v>47620</v>
      </c>
      <c r="D12" s="71">
        <v>21404</v>
      </c>
      <c r="E12" s="71">
        <v>8402</v>
      </c>
      <c r="F12" s="71">
        <v>14680</v>
      </c>
      <c r="G12" s="232">
        <f t="shared" si="1"/>
        <v>44486</v>
      </c>
      <c r="H12" s="142">
        <v>20218</v>
      </c>
      <c r="I12" s="518">
        <f t="shared" si="2"/>
        <v>31.270590054906812</v>
      </c>
      <c r="J12" s="232">
        <f>'TABLE-7'!D13</f>
        <v>12122</v>
      </c>
      <c r="K12" s="518">
        <f t="shared" si="3"/>
        <v>18.74874332998221</v>
      </c>
      <c r="L12" s="518">
        <f t="shared" si="4"/>
        <v>27.249022164276404</v>
      </c>
      <c r="M12" s="232">
        <f>'TABLE-4'!G11</f>
        <v>64655</v>
      </c>
      <c r="N12" s="518">
        <f t="shared" si="0"/>
        <v>68.80519681385817</v>
      </c>
      <c r="O12" s="7"/>
      <c r="P12" s="6"/>
    </row>
    <row r="13" spans="1:16" ht="13.5" customHeight="1">
      <c r="A13" s="62">
        <v>6</v>
      </c>
      <c r="B13" s="63" t="s">
        <v>12</v>
      </c>
      <c r="C13" s="63">
        <v>14907</v>
      </c>
      <c r="D13" s="71">
        <v>6811</v>
      </c>
      <c r="E13" s="71">
        <v>7842</v>
      </c>
      <c r="F13" s="71">
        <v>9786</v>
      </c>
      <c r="G13" s="232">
        <f t="shared" si="1"/>
        <v>24439</v>
      </c>
      <c r="H13" s="142">
        <v>6399</v>
      </c>
      <c r="I13" s="518">
        <f t="shared" si="2"/>
        <v>13.438477854547745</v>
      </c>
      <c r="J13" s="232">
        <f>'TABLE-7'!D14</f>
        <v>2943</v>
      </c>
      <c r="K13" s="518">
        <f t="shared" si="3"/>
        <v>6.1805657643278655</v>
      </c>
      <c r="L13" s="518">
        <f t="shared" si="4"/>
        <v>12.04222758705348</v>
      </c>
      <c r="M13" s="232">
        <f>'TABLE-4'!G12</f>
        <v>47617</v>
      </c>
      <c r="N13" s="518">
        <f t="shared" si="0"/>
        <v>51.32410693659827</v>
      </c>
      <c r="O13" s="7"/>
      <c r="P13" s="6"/>
    </row>
    <row r="14" spans="1:16" ht="13.5" customHeight="1">
      <c r="A14" s="62">
        <v>7</v>
      </c>
      <c r="B14" s="63" t="s">
        <v>13</v>
      </c>
      <c r="C14" s="63">
        <v>222488</v>
      </c>
      <c r="D14" s="71">
        <v>153207</v>
      </c>
      <c r="E14" s="71">
        <v>38076</v>
      </c>
      <c r="F14" s="71">
        <v>59201</v>
      </c>
      <c r="G14" s="232">
        <f t="shared" si="1"/>
        <v>250484</v>
      </c>
      <c r="H14" s="142">
        <v>121928</v>
      </c>
      <c r="I14" s="518">
        <f t="shared" si="2"/>
        <v>38.511808312723666</v>
      </c>
      <c r="J14" s="232">
        <f>'TABLE-7'!D15</f>
        <v>42598</v>
      </c>
      <c r="K14" s="518">
        <f t="shared" si="3"/>
        <v>13.45487509436227</v>
      </c>
      <c r="L14" s="518">
        <f t="shared" si="4"/>
        <v>17.006275849954488</v>
      </c>
      <c r="M14" s="232">
        <f>'TABLE-4'!G13</f>
        <v>316599</v>
      </c>
      <c r="N14" s="518">
        <f t="shared" si="0"/>
        <v>79.11711660491663</v>
      </c>
      <c r="O14" s="7"/>
      <c r="P14" s="6"/>
    </row>
    <row r="15" spans="1:16" ht="13.5" customHeight="1">
      <c r="A15" s="62">
        <v>8</v>
      </c>
      <c r="B15" s="63" t="s">
        <v>159</v>
      </c>
      <c r="C15" s="63">
        <v>1457</v>
      </c>
      <c r="D15" s="71">
        <v>132</v>
      </c>
      <c r="E15" s="71">
        <v>767</v>
      </c>
      <c r="F15" s="71">
        <v>2283</v>
      </c>
      <c r="G15" s="232">
        <f t="shared" si="1"/>
        <v>3182</v>
      </c>
      <c r="H15" s="142">
        <v>52</v>
      </c>
      <c r="I15" s="518">
        <f t="shared" si="2"/>
        <v>0.8330663248958666</v>
      </c>
      <c r="J15" s="232">
        <f>'TABLE-7'!D16</f>
        <v>652</v>
      </c>
      <c r="K15" s="518">
        <f t="shared" si="3"/>
        <v>10.445370073694328</v>
      </c>
      <c r="L15" s="518">
        <f t="shared" si="4"/>
        <v>20.490257699560026</v>
      </c>
      <c r="M15" s="232">
        <f>'TABLE-4'!G14</f>
        <v>6242</v>
      </c>
      <c r="N15" s="518">
        <f t="shared" si="0"/>
        <v>50.977250881127844</v>
      </c>
      <c r="O15" s="7"/>
      <c r="P15" s="6"/>
    </row>
    <row r="16" spans="1:16" ht="13.5" customHeight="1">
      <c r="A16" s="62">
        <v>9</v>
      </c>
      <c r="B16" s="63" t="s">
        <v>14</v>
      </c>
      <c r="C16" s="63">
        <v>12486</v>
      </c>
      <c r="D16" s="71">
        <v>6354</v>
      </c>
      <c r="E16" s="71">
        <v>14964</v>
      </c>
      <c r="F16" s="71">
        <v>7887</v>
      </c>
      <c r="G16" s="232">
        <f t="shared" si="1"/>
        <v>29205</v>
      </c>
      <c r="H16" s="142">
        <v>5817</v>
      </c>
      <c r="I16" s="518">
        <f t="shared" si="2"/>
        <v>7.58023951315498</v>
      </c>
      <c r="J16" s="232">
        <f>'TABLE-7'!D17</f>
        <v>3152</v>
      </c>
      <c r="K16" s="518">
        <f t="shared" si="3"/>
        <v>4.107429077783134</v>
      </c>
      <c r="L16" s="518">
        <f t="shared" si="4"/>
        <v>10.792672487587742</v>
      </c>
      <c r="M16" s="232">
        <f>'TABLE-4'!G15</f>
        <v>76739</v>
      </c>
      <c r="N16" s="518">
        <f t="shared" si="0"/>
        <v>38.0575717692438</v>
      </c>
      <c r="O16" s="7"/>
      <c r="P16" s="6"/>
    </row>
    <row r="17" spans="1:16" ht="13.5" customHeight="1">
      <c r="A17" s="62">
        <v>10</v>
      </c>
      <c r="B17" s="63" t="s">
        <v>15</v>
      </c>
      <c r="C17" s="63">
        <v>2348</v>
      </c>
      <c r="D17" s="71">
        <v>587</v>
      </c>
      <c r="E17" s="71">
        <v>748</v>
      </c>
      <c r="F17" s="71">
        <v>2240</v>
      </c>
      <c r="G17" s="232">
        <f t="shared" si="1"/>
        <v>3575</v>
      </c>
      <c r="H17" s="142">
        <v>546</v>
      </c>
      <c r="I17" s="518">
        <f t="shared" si="2"/>
        <v>8.879492600422834</v>
      </c>
      <c r="J17" s="232">
        <f>'TABLE-7'!D18</f>
        <v>593</v>
      </c>
      <c r="K17" s="518">
        <f t="shared" si="3"/>
        <v>9.643844527565458</v>
      </c>
      <c r="L17" s="518">
        <f t="shared" si="4"/>
        <v>16.587412587412587</v>
      </c>
      <c r="M17" s="232">
        <f>'TABLE-4'!G16</f>
        <v>6149</v>
      </c>
      <c r="N17" s="518">
        <f t="shared" si="0"/>
        <v>58.139534883720934</v>
      </c>
      <c r="O17" s="7"/>
      <c r="P17" s="6"/>
    </row>
    <row r="18" spans="1:16" ht="13.5" customHeight="1">
      <c r="A18" s="62">
        <v>11</v>
      </c>
      <c r="B18" s="63" t="s">
        <v>16</v>
      </c>
      <c r="C18" s="63">
        <v>2461</v>
      </c>
      <c r="D18" s="71">
        <v>1377</v>
      </c>
      <c r="E18" s="71">
        <v>693</v>
      </c>
      <c r="F18" s="71">
        <v>3835</v>
      </c>
      <c r="G18" s="232">
        <f t="shared" si="1"/>
        <v>5905</v>
      </c>
      <c r="H18" s="142">
        <v>622</v>
      </c>
      <c r="I18" s="518">
        <f t="shared" si="2"/>
        <v>5.7613931085587256</v>
      </c>
      <c r="J18" s="232">
        <f>'TABLE-7'!D19</f>
        <v>622</v>
      </c>
      <c r="K18" s="518">
        <f t="shared" si="3"/>
        <v>5.7613931085587256</v>
      </c>
      <c r="L18" s="518">
        <f t="shared" si="4"/>
        <v>10.533446232006774</v>
      </c>
      <c r="M18" s="232">
        <f>'TABLE-4'!G17</f>
        <v>10796</v>
      </c>
      <c r="N18" s="518">
        <f t="shared" si="0"/>
        <v>54.69618377176732</v>
      </c>
      <c r="O18" s="7"/>
      <c r="P18" s="6"/>
    </row>
    <row r="19" spans="1:16" ht="13.5" customHeight="1">
      <c r="A19" s="62">
        <v>12</v>
      </c>
      <c r="B19" s="63" t="s">
        <v>268</v>
      </c>
      <c r="C19" s="63">
        <v>19025</v>
      </c>
      <c r="D19" s="71">
        <v>16243</v>
      </c>
      <c r="E19" s="71">
        <v>4120</v>
      </c>
      <c r="F19" s="71">
        <v>16804</v>
      </c>
      <c r="G19" s="232">
        <f t="shared" si="1"/>
        <v>37167</v>
      </c>
      <c r="H19" s="142">
        <v>11682</v>
      </c>
      <c r="I19" s="518">
        <f t="shared" si="2"/>
        <v>16.580796252927403</v>
      </c>
      <c r="J19" s="232">
        <f>'TABLE-7'!D20</f>
        <v>4390</v>
      </c>
      <c r="K19" s="518">
        <f t="shared" si="3"/>
        <v>6.230927542402952</v>
      </c>
      <c r="L19" s="518">
        <f t="shared" si="4"/>
        <v>11.811553259612023</v>
      </c>
      <c r="M19" s="232">
        <f>'TABLE-4'!G18</f>
        <v>70455</v>
      </c>
      <c r="N19" s="518">
        <f t="shared" si="0"/>
        <v>52.752820949542254</v>
      </c>
      <c r="O19" s="7"/>
      <c r="P19" s="6"/>
    </row>
    <row r="20" spans="1:16" ht="13.5" customHeight="1">
      <c r="A20" s="62">
        <v>13</v>
      </c>
      <c r="B20" s="63" t="s">
        <v>161</v>
      </c>
      <c r="C20" s="63">
        <v>8207</v>
      </c>
      <c r="D20" s="71">
        <v>3118</v>
      </c>
      <c r="E20" s="71">
        <v>3813</v>
      </c>
      <c r="F20" s="71">
        <v>5090</v>
      </c>
      <c r="G20" s="232">
        <f t="shared" si="1"/>
        <v>12021</v>
      </c>
      <c r="H20" s="142">
        <v>2938</v>
      </c>
      <c r="I20" s="518">
        <f t="shared" si="2"/>
        <v>17.910265788831992</v>
      </c>
      <c r="J20" s="232">
        <f>'TABLE-7'!D21</f>
        <v>961</v>
      </c>
      <c r="K20" s="518">
        <f t="shared" si="3"/>
        <v>5.858327237259205</v>
      </c>
      <c r="L20" s="518">
        <f t="shared" si="4"/>
        <v>7.99434323267615</v>
      </c>
      <c r="M20" s="232">
        <f>'TABLE-4'!G19</f>
        <v>16404</v>
      </c>
      <c r="N20" s="518">
        <f t="shared" si="0"/>
        <v>73.28090709583029</v>
      </c>
      <c r="O20" s="7"/>
      <c r="P20" s="6"/>
    </row>
    <row r="21" spans="1:16" ht="13.5" customHeight="1">
      <c r="A21" s="62">
        <v>14</v>
      </c>
      <c r="B21" s="63" t="s">
        <v>76</v>
      </c>
      <c r="C21" s="63">
        <v>121569</v>
      </c>
      <c r="D21" s="71">
        <v>97856</v>
      </c>
      <c r="E21" s="71">
        <v>34513</v>
      </c>
      <c r="F21" s="71">
        <v>41424</v>
      </c>
      <c r="G21" s="232">
        <f t="shared" si="1"/>
        <v>173793</v>
      </c>
      <c r="H21" s="142">
        <v>82563</v>
      </c>
      <c r="I21" s="518">
        <f t="shared" si="2"/>
        <v>30.69336376783039</v>
      </c>
      <c r="J21" s="232">
        <f>'TABLE-7'!D22</f>
        <v>68501</v>
      </c>
      <c r="K21" s="518">
        <f t="shared" si="3"/>
        <v>25.46571843876978</v>
      </c>
      <c r="L21" s="518">
        <f t="shared" si="4"/>
        <v>39.415281397984955</v>
      </c>
      <c r="M21" s="232">
        <f>'TABLE-4'!G20</f>
        <v>268993</v>
      </c>
      <c r="N21" s="518">
        <f t="shared" si="0"/>
        <v>64.60874446546936</v>
      </c>
      <c r="O21" s="7"/>
      <c r="P21" s="6"/>
    </row>
    <row r="22" spans="1:16" ht="13.5" customHeight="1">
      <c r="A22" s="62">
        <v>15</v>
      </c>
      <c r="B22" s="63" t="s">
        <v>103</v>
      </c>
      <c r="C22" s="63">
        <v>9353</v>
      </c>
      <c r="D22" s="71">
        <v>2319</v>
      </c>
      <c r="E22" s="71">
        <v>4046</v>
      </c>
      <c r="F22" s="71">
        <v>7861</v>
      </c>
      <c r="G22" s="232">
        <f t="shared" si="1"/>
        <v>14226</v>
      </c>
      <c r="H22" s="142">
        <v>2137</v>
      </c>
      <c r="I22" s="518">
        <f t="shared" si="2"/>
        <v>6.317999053926206</v>
      </c>
      <c r="J22" s="232">
        <f>'TABLE-7'!D23</f>
        <v>2489</v>
      </c>
      <c r="K22" s="518">
        <f t="shared" si="3"/>
        <v>7.358680227057711</v>
      </c>
      <c r="L22" s="518">
        <f t="shared" si="4"/>
        <v>17.496133839448895</v>
      </c>
      <c r="M22" s="232">
        <f>'TABLE-4'!G21</f>
        <v>33824</v>
      </c>
      <c r="N22" s="518">
        <f t="shared" si="0"/>
        <v>42.058893093661304</v>
      </c>
      <c r="O22" s="7"/>
      <c r="P22" s="6"/>
    </row>
    <row r="23" spans="1:16" ht="13.5" customHeight="1">
      <c r="A23" s="62">
        <v>16</v>
      </c>
      <c r="B23" s="63" t="s">
        <v>20</v>
      </c>
      <c r="C23" s="63">
        <v>50799</v>
      </c>
      <c r="D23" s="71">
        <v>64150</v>
      </c>
      <c r="E23" s="71">
        <v>23359</v>
      </c>
      <c r="F23" s="71">
        <v>35616</v>
      </c>
      <c r="G23" s="232">
        <f t="shared" si="1"/>
        <v>123125</v>
      </c>
      <c r="H23" s="142">
        <v>44779</v>
      </c>
      <c r="I23" s="518">
        <f t="shared" si="2"/>
        <v>24.621432891625886</v>
      </c>
      <c r="J23" s="232">
        <f>'TABLE-7'!D24</f>
        <v>12008</v>
      </c>
      <c r="K23" s="518">
        <f t="shared" si="3"/>
        <v>6.602518282289547</v>
      </c>
      <c r="L23" s="518">
        <f t="shared" si="4"/>
        <v>9.752690355329948</v>
      </c>
      <c r="M23" s="232">
        <f>'TABLE-4'!G22</f>
        <v>181870</v>
      </c>
      <c r="N23" s="518">
        <f t="shared" si="0"/>
        <v>67.69945565513828</v>
      </c>
      <c r="O23" s="7"/>
      <c r="P23" s="6"/>
    </row>
    <row r="24" spans="1:16" ht="13.5" customHeight="1">
      <c r="A24" s="62">
        <v>17</v>
      </c>
      <c r="B24" s="63" t="s">
        <v>21</v>
      </c>
      <c r="C24" s="63">
        <v>126238</v>
      </c>
      <c r="D24" s="71">
        <v>91196</v>
      </c>
      <c r="E24" s="71">
        <v>26336</v>
      </c>
      <c r="F24" s="71">
        <v>42434</v>
      </c>
      <c r="G24" s="232">
        <f t="shared" si="1"/>
        <v>159966</v>
      </c>
      <c r="H24" s="142">
        <v>81202</v>
      </c>
      <c r="I24" s="518">
        <f t="shared" si="2"/>
        <v>35.200381472570825</v>
      </c>
      <c r="J24" s="232">
        <f>'TABLE-7'!D25</f>
        <v>21675</v>
      </c>
      <c r="K24" s="518">
        <f t="shared" si="3"/>
        <v>9.395929514272709</v>
      </c>
      <c r="L24" s="518">
        <f t="shared" si="4"/>
        <v>13.549754322793595</v>
      </c>
      <c r="M24" s="232">
        <f>'TABLE-4'!G23</f>
        <v>230685</v>
      </c>
      <c r="N24" s="518">
        <f t="shared" si="0"/>
        <v>69.34391052734247</v>
      </c>
      <c r="O24" s="7"/>
      <c r="P24" s="6"/>
    </row>
    <row r="25" spans="1:16" ht="13.5" customHeight="1">
      <c r="A25" s="62">
        <v>18</v>
      </c>
      <c r="B25" s="63" t="s">
        <v>19</v>
      </c>
      <c r="C25" s="63">
        <v>487</v>
      </c>
      <c r="D25" s="71">
        <v>962</v>
      </c>
      <c r="E25" s="71">
        <v>251</v>
      </c>
      <c r="F25" s="71">
        <v>744</v>
      </c>
      <c r="G25" s="232">
        <f t="shared" si="1"/>
        <v>1957</v>
      </c>
      <c r="H25" s="142">
        <v>906</v>
      </c>
      <c r="I25" s="518">
        <f t="shared" si="2"/>
        <v>12.569367369589346</v>
      </c>
      <c r="J25" s="232">
        <f>'TABLE-7'!D26</f>
        <v>83</v>
      </c>
      <c r="K25" s="518">
        <f t="shared" si="3"/>
        <v>1.1514983351831298</v>
      </c>
      <c r="L25" s="518">
        <f t="shared" si="4"/>
        <v>4.2411854879918245</v>
      </c>
      <c r="M25" s="232">
        <f>'TABLE-4'!G24</f>
        <v>7208</v>
      </c>
      <c r="N25" s="518">
        <f t="shared" si="0"/>
        <v>27.150388457269703</v>
      </c>
      <c r="O25" s="7"/>
      <c r="P25" s="6"/>
    </row>
    <row r="26" spans="1:16" ht="13.5" customHeight="1">
      <c r="A26" s="62">
        <v>19</v>
      </c>
      <c r="B26" s="63" t="s">
        <v>123</v>
      </c>
      <c r="C26" s="63">
        <v>1547</v>
      </c>
      <c r="D26" s="71">
        <v>302</v>
      </c>
      <c r="E26" s="71">
        <v>1253</v>
      </c>
      <c r="F26" s="71">
        <v>3790</v>
      </c>
      <c r="G26" s="232">
        <f t="shared" si="1"/>
        <v>5345</v>
      </c>
      <c r="H26" s="142">
        <v>302</v>
      </c>
      <c r="I26" s="518">
        <f t="shared" si="2"/>
        <v>3.646462207196329</v>
      </c>
      <c r="J26" s="232">
        <f>'TABLE-7'!D27</f>
        <v>391</v>
      </c>
      <c r="K26" s="518">
        <f t="shared" si="3"/>
        <v>4.721081864283989</v>
      </c>
      <c r="L26" s="518">
        <f t="shared" si="4"/>
        <v>7.315247895229186</v>
      </c>
      <c r="M26" s="232">
        <f>'TABLE-4'!G25</f>
        <v>8282</v>
      </c>
      <c r="N26" s="518">
        <f t="shared" si="0"/>
        <v>64.53755131610723</v>
      </c>
      <c r="O26" s="7"/>
      <c r="P26" s="6"/>
    </row>
    <row r="27" spans="1:16" ht="13.5" customHeight="1">
      <c r="A27" s="62"/>
      <c r="B27" s="65" t="s">
        <v>221</v>
      </c>
      <c r="C27" s="72">
        <f aca="true" t="shared" si="5" ref="C27:J27">SUM(C8:C26)</f>
        <v>1036942</v>
      </c>
      <c r="D27" s="72">
        <f t="shared" si="5"/>
        <v>724664</v>
      </c>
      <c r="E27" s="72">
        <f t="shared" si="5"/>
        <v>246081</v>
      </c>
      <c r="F27" s="72">
        <f t="shared" si="5"/>
        <v>359394</v>
      </c>
      <c r="G27" s="314">
        <f t="shared" si="5"/>
        <v>1330139</v>
      </c>
      <c r="H27" s="147">
        <f t="shared" si="5"/>
        <v>621917</v>
      </c>
      <c r="I27" s="519">
        <f aca="true" t="shared" si="6" ref="I27:I52">(H27/M27)*100</f>
        <v>31.579489887629038</v>
      </c>
      <c r="J27" s="314">
        <f t="shared" si="5"/>
        <v>266852</v>
      </c>
      <c r="K27" s="519">
        <f>(J27/M27)*100</f>
        <v>13.55012008916557</v>
      </c>
      <c r="L27" s="519">
        <f aca="true" t="shared" si="7" ref="L27:L52">(J27/G27)*100</f>
        <v>20.061963448932783</v>
      </c>
      <c r="M27" s="314">
        <f>SUM(M8:M26)</f>
        <v>1969370</v>
      </c>
      <c r="N27" s="519">
        <f t="shared" si="0"/>
        <v>67.54134570954163</v>
      </c>
      <c r="O27" s="7"/>
      <c r="P27" s="6"/>
    </row>
    <row r="28" spans="1:16" ht="13.5" customHeight="1">
      <c r="A28" s="62">
        <v>20</v>
      </c>
      <c r="B28" s="63" t="s">
        <v>23</v>
      </c>
      <c r="C28" s="63">
        <v>476</v>
      </c>
      <c r="D28" s="71">
        <v>0</v>
      </c>
      <c r="E28" s="71">
        <v>341</v>
      </c>
      <c r="F28" s="71">
        <v>1135</v>
      </c>
      <c r="G28" s="232">
        <f aca="true" t="shared" si="8" ref="G28:G50">SUM(D28:F28)</f>
        <v>1476</v>
      </c>
      <c r="H28" s="142">
        <v>0</v>
      </c>
      <c r="I28" s="518">
        <f t="shared" si="6"/>
        <v>0</v>
      </c>
      <c r="J28" s="232">
        <f>'TABLE-7'!D29</f>
        <v>37</v>
      </c>
      <c r="K28" s="518">
        <f aca="true" t="shared" si="9" ref="K28:K50">(J28/M28)*100</f>
        <v>0.4123022063739693</v>
      </c>
      <c r="L28" s="518">
        <f t="shared" si="7"/>
        <v>2.5067750677506777</v>
      </c>
      <c r="M28" s="232">
        <f>'TABLE-4'!G27</f>
        <v>8974</v>
      </c>
      <c r="N28" s="518">
        <f t="shared" si="0"/>
        <v>16.447515043458882</v>
      </c>
      <c r="O28" s="7"/>
      <c r="P28" s="6"/>
    </row>
    <row r="29" spans="1:16" ht="13.5" customHeight="1">
      <c r="A29" s="62">
        <v>21</v>
      </c>
      <c r="B29" s="63" t="s">
        <v>256</v>
      </c>
      <c r="C29" s="63">
        <v>488</v>
      </c>
      <c r="D29" s="71">
        <v>10</v>
      </c>
      <c r="E29" s="71">
        <v>489</v>
      </c>
      <c r="F29" s="71">
        <v>774</v>
      </c>
      <c r="G29" s="232">
        <f t="shared" si="8"/>
        <v>1273</v>
      </c>
      <c r="H29" s="142">
        <v>10</v>
      </c>
      <c r="I29" s="518">
        <f t="shared" si="6"/>
        <v>0.05804841237592152</v>
      </c>
      <c r="J29" s="232">
        <f>'TABLE-7'!D30</f>
        <v>0</v>
      </c>
      <c r="K29" s="518">
        <f t="shared" si="9"/>
        <v>0</v>
      </c>
      <c r="L29" s="518">
        <f t="shared" si="7"/>
        <v>0</v>
      </c>
      <c r="M29" s="232">
        <f>'TABLE-4'!G28</f>
        <v>17227</v>
      </c>
      <c r="N29" s="518">
        <f t="shared" si="0"/>
        <v>7.38956289545481</v>
      </c>
      <c r="O29" s="7"/>
      <c r="P29" s="6"/>
    </row>
    <row r="30" spans="1:16" ht="13.5" customHeight="1">
      <c r="A30" s="62">
        <v>22</v>
      </c>
      <c r="B30" s="63" t="s">
        <v>166</v>
      </c>
      <c r="C30" s="63">
        <v>1655</v>
      </c>
      <c r="D30" s="71">
        <v>32</v>
      </c>
      <c r="E30" s="71">
        <v>279</v>
      </c>
      <c r="F30" s="71">
        <v>3894</v>
      </c>
      <c r="G30" s="232">
        <f t="shared" si="8"/>
        <v>4205</v>
      </c>
      <c r="H30" s="142">
        <v>0</v>
      </c>
      <c r="I30" s="518">
        <f t="shared" si="6"/>
        <v>0</v>
      </c>
      <c r="J30" s="232">
        <f>'TABLE-7'!D31</f>
        <v>270</v>
      </c>
      <c r="K30" s="518">
        <f t="shared" si="9"/>
        <v>1.2810172225648813</v>
      </c>
      <c r="L30" s="518">
        <f t="shared" si="7"/>
        <v>6.4209274673008325</v>
      </c>
      <c r="M30" s="232">
        <f>'TABLE-4'!G29</f>
        <v>21077</v>
      </c>
      <c r="N30" s="518">
        <f t="shared" si="0"/>
        <v>19.950657114390093</v>
      </c>
      <c r="O30" s="7"/>
      <c r="P30" s="6"/>
    </row>
    <row r="31" spans="1:16" ht="13.5" customHeight="1">
      <c r="A31" s="62">
        <v>23</v>
      </c>
      <c r="B31" s="63" t="s">
        <v>24</v>
      </c>
      <c r="C31" s="63">
        <v>252</v>
      </c>
      <c r="D31" s="71">
        <v>0</v>
      </c>
      <c r="E31" s="71">
        <v>495</v>
      </c>
      <c r="F31" s="71">
        <v>653</v>
      </c>
      <c r="G31" s="232">
        <f t="shared" si="8"/>
        <v>1148</v>
      </c>
      <c r="H31" s="142">
        <v>0</v>
      </c>
      <c r="I31" s="518">
        <f t="shared" si="6"/>
        <v>0</v>
      </c>
      <c r="J31" s="232">
        <f>'TABLE-7'!D32</f>
        <v>11</v>
      </c>
      <c r="K31" s="518">
        <f t="shared" si="9"/>
        <v>0.08193058245195889</v>
      </c>
      <c r="L31" s="518">
        <f t="shared" si="7"/>
        <v>0.9581881533101044</v>
      </c>
      <c r="M31" s="232">
        <f>'TABLE-4'!G30</f>
        <v>13426</v>
      </c>
      <c r="N31" s="518">
        <f t="shared" si="0"/>
        <v>8.550573514077165</v>
      </c>
      <c r="O31" s="7"/>
      <c r="P31" s="6"/>
    </row>
    <row r="32" spans="1:16" ht="13.5" customHeight="1">
      <c r="A32" s="62">
        <v>24</v>
      </c>
      <c r="B32" s="63" t="s">
        <v>22</v>
      </c>
      <c r="C32" s="63">
        <v>361</v>
      </c>
      <c r="D32" s="71">
        <v>33</v>
      </c>
      <c r="E32" s="71">
        <v>468</v>
      </c>
      <c r="F32" s="71">
        <v>685</v>
      </c>
      <c r="G32" s="232">
        <f t="shared" si="8"/>
        <v>1186</v>
      </c>
      <c r="H32" s="142">
        <v>16</v>
      </c>
      <c r="I32" s="518">
        <f t="shared" si="6"/>
        <v>0.02243221265737599</v>
      </c>
      <c r="J32" s="232">
        <f>'TABLE-7'!D33</f>
        <v>56</v>
      </c>
      <c r="K32" s="518">
        <f t="shared" si="9"/>
        <v>0.07851274430081598</v>
      </c>
      <c r="L32" s="518">
        <f t="shared" si="7"/>
        <v>4.721753794266442</v>
      </c>
      <c r="M32" s="232">
        <f>'TABLE-4'!G31</f>
        <v>71326</v>
      </c>
      <c r="N32" s="518">
        <f t="shared" si="0"/>
        <v>1.6627877632279953</v>
      </c>
      <c r="O32" s="7"/>
      <c r="P32" s="6"/>
    </row>
    <row r="33" spans="1:16" ht="13.5" customHeight="1">
      <c r="A33" s="62">
        <v>25</v>
      </c>
      <c r="B33" s="63" t="s">
        <v>139</v>
      </c>
      <c r="C33" s="63">
        <v>2251</v>
      </c>
      <c r="D33" s="71">
        <v>3353</v>
      </c>
      <c r="E33" s="71">
        <v>1164</v>
      </c>
      <c r="F33" s="71">
        <v>3538</v>
      </c>
      <c r="G33" s="232">
        <f t="shared" si="8"/>
        <v>8055</v>
      </c>
      <c r="H33" s="142">
        <v>1419</v>
      </c>
      <c r="I33" s="518">
        <f t="shared" si="6"/>
        <v>8.8937637104356</v>
      </c>
      <c r="J33" s="232">
        <f>'TABLE-7'!D34</f>
        <v>546</v>
      </c>
      <c r="K33" s="518">
        <f t="shared" si="9"/>
        <v>3.422124725791288</v>
      </c>
      <c r="L33" s="518">
        <f t="shared" si="7"/>
        <v>6.778398510242085</v>
      </c>
      <c r="M33" s="232">
        <f>'TABLE-4'!G32</f>
        <v>15955</v>
      </c>
      <c r="N33" s="518">
        <f t="shared" si="0"/>
        <v>50.48574114697587</v>
      </c>
      <c r="O33" s="7"/>
      <c r="P33" s="6"/>
    </row>
    <row r="34" spans="1:16" ht="13.5" customHeight="1">
      <c r="A34" s="62">
        <v>26</v>
      </c>
      <c r="B34" s="63" t="s">
        <v>18</v>
      </c>
      <c r="C34" s="63">
        <v>487401</v>
      </c>
      <c r="D34" s="71">
        <v>305208</v>
      </c>
      <c r="E34" s="71">
        <v>134355</v>
      </c>
      <c r="F34" s="71">
        <v>215284</v>
      </c>
      <c r="G34" s="232">
        <f t="shared" si="8"/>
        <v>654847</v>
      </c>
      <c r="H34" s="142">
        <v>296495</v>
      </c>
      <c r="I34" s="518">
        <f t="shared" si="6"/>
        <v>25.14288864014111</v>
      </c>
      <c r="J34" s="232">
        <f>'TABLE-7'!D35</f>
        <v>76089</v>
      </c>
      <c r="K34" s="518">
        <f t="shared" si="9"/>
        <v>6.452376106644958</v>
      </c>
      <c r="L34" s="518">
        <f t="shared" si="7"/>
        <v>11.619355360870555</v>
      </c>
      <c r="M34" s="232">
        <f>'TABLE-4'!G33</f>
        <v>1179240</v>
      </c>
      <c r="N34" s="518">
        <f t="shared" si="0"/>
        <v>55.53127438010922</v>
      </c>
      <c r="O34" s="7"/>
      <c r="P34" s="6"/>
    </row>
    <row r="35" spans="1:16" ht="13.5" customHeight="1">
      <c r="A35" s="62">
        <v>27</v>
      </c>
      <c r="B35" s="63" t="s">
        <v>102</v>
      </c>
      <c r="C35" s="63">
        <v>310157</v>
      </c>
      <c r="D35" s="71">
        <v>216124</v>
      </c>
      <c r="E35" s="71">
        <v>112603</v>
      </c>
      <c r="F35" s="71">
        <v>85614</v>
      </c>
      <c r="G35" s="232">
        <f t="shared" si="8"/>
        <v>414341</v>
      </c>
      <c r="H35" s="142">
        <v>201614</v>
      </c>
      <c r="I35" s="518">
        <f t="shared" si="6"/>
        <v>30.081135842108875</v>
      </c>
      <c r="J35" s="232">
        <f>'TABLE-7'!D36</f>
        <v>154563</v>
      </c>
      <c r="K35" s="518">
        <f t="shared" si="9"/>
        <v>23.061050319739078</v>
      </c>
      <c r="L35" s="518">
        <f t="shared" si="7"/>
        <v>37.303332279450984</v>
      </c>
      <c r="M35" s="232">
        <f>'TABLE-4'!G34</f>
        <v>670234</v>
      </c>
      <c r="N35" s="518">
        <f t="shared" si="0"/>
        <v>61.820349310837706</v>
      </c>
      <c r="O35" s="7"/>
      <c r="P35" s="6"/>
    </row>
    <row r="36" spans="1:16" ht="13.5" customHeight="1">
      <c r="A36" s="62"/>
      <c r="B36" s="65" t="s">
        <v>223</v>
      </c>
      <c r="C36" s="72">
        <f aca="true" t="shared" si="10" ref="C36:J36">SUM(C28:C35)</f>
        <v>803041</v>
      </c>
      <c r="D36" s="72">
        <f t="shared" si="10"/>
        <v>524760</v>
      </c>
      <c r="E36" s="72">
        <f t="shared" si="10"/>
        <v>250194</v>
      </c>
      <c r="F36" s="72">
        <f t="shared" si="10"/>
        <v>311577</v>
      </c>
      <c r="G36" s="314">
        <f>D36+E36+F36</f>
        <v>1086531</v>
      </c>
      <c r="H36" s="147">
        <f t="shared" si="10"/>
        <v>499554</v>
      </c>
      <c r="I36" s="519">
        <f t="shared" si="6"/>
        <v>25.009474537399768</v>
      </c>
      <c r="J36" s="314">
        <f t="shared" si="10"/>
        <v>231572</v>
      </c>
      <c r="K36" s="519">
        <f>(J36/M36)*100</f>
        <v>11.593329324907295</v>
      </c>
      <c r="L36" s="519">
        <f t="shared" si="7"/>
        <v>21.312967600556266</v>
      </c>
      <c r="M36" s="314">
        <f>SUM(M28:M35)</f>
        <v>1997459</v>
      </c>
      <c r="N36" s="519">
        <f t="shared" si="0"/>
        <v>54.39565968563059</v>
      </c>
      <c r="O36" s="7"/>
      <c r="P36" s="6"/>
    </row>
    <row r="37" spans="1:16" ht="13.5" customHeight="1">
      <c r="A37" s="62">
        <v>28</v>
      </c>
      <c r="B37" s="63" t="s">
        <v>160</v>
      </c>
      <c r="C37" s="63">
        <v>1941</v>
      </c>
      <c r="D37" s="71">
        <v>473</v>
      </c>
      <c r="E37" s="71">
        <v>725</v>
      </c>
      <c r="F37" s="71">
        <v>2295</v>
      </c>
      <c r="G37" s="232">
        <f t="shared" si="8"/>
        <v>3493</v>
      </c>
      <c r="H37" s="142">
        <v>468</v>
      </c>
      <c r="I37" s="518">
        <f t="shared" si="6"/>
        <v>4.258029296697298</v>
      </c>
      <c r="J37" s="232">
        <f>'TABLE-7'!D38</f>
        <v>312</v>
      </c>
      <c r="K37" s="518">
        <f t="shared" si="9"/>
        <v>2.8386861977981988</v>
      </c>
      <c r="L37" s="518">
        <f t="shared" si="7"/>
        <v>8.932150014314342</v>
      </c>
      <c r="M37" s="232">
        <f>'TABLE-4'!G36</f>
        <v>10991</v>
      </c>
      <c r="N37" s="518">
        <f t="shared" si="0"/>
        <v>31.780547720862522</v>
      </c>
      <c r="O37" s="7"/>
      <c r="P37" s="6"/>
    </row>
    <row r="38" spans="1:16" ht="13.5" customHeight="1">
      <c r="A38" s="62">
        <v>29</v>
      </c>
      <c r="B38" s="63" t="s">
        <v>262</v>
      </c>
      <c r="C38" s="63">
        <v>5314</v>
      </c>
      <c r="D38" s="71">
        <v>0</v>
      </c>
      <c r="E38" s="71">
        <v>319</v>
      </c>
      <c r="F38" s="71">
        <v>6134</v>
      </c>
      <c r="G38" s="232">
        <f t="shared" si="8"/>
        <v>6453</v>
      </c>
      <c r="H38" s="142">
        <v>0</v>
      </c>
      <c r="I38" s="518">
        <f t="shared" si="6"/>
        <v>0</v>
      </c>
      <c r="J38" s="232">
        <f>'TABLE-7'!D39</f>
        <v>0</v>
      </c>
      <c r="K38" s="518">
        <f t="shared" si="9"/>
        <v>0</v>
      </c>
      <c r="L38" s="518">
        <f t="shared" si="7"/>
        <v>0</v>
      </c>
      <c r="M38" s="232">
        <f>'TABLE-4'!G37</f>
        <v>29507</v>
      </c>
      <c r="N38" s="518">
        <f t="shared" si="0"/>
        <v>21.869386925136407</v>
      </c>
      <c r="O38" s="7"/>
      <c r="P38" s="6"/>
    </row>
    <row r="39" spans="1:16" ht="13.5" customHeight="1">
      <c r="A39" s="66">
        <v>30</v>
      </c>
      <c r="B39" s="63" t="s">
        <v>227</v>
      </c>
      <c r="C39" s="63">
        <v>25925</v>
      </c>
      <c r="D39" s="71">
        <v>11778</v>
      </c>
      <c r="E39" s="71">
        <v>15802</v>
      </c>
      <c r="F39" s="71">
        <v>5393</v>
      </c>
      <c r="G39" s="232">
        <f t="shared" si="8"/>
        <v>32973</v>
      </c>
      <c r="H39" s="142">
        <v>9091</v>
      </c>
      <c r="I39" s="518">
        <f t="shared" si="6"/>
        <v>10.531986375958665</v>
      </c>
      <c r="J39" s="232">
        <f>'TABLE-7'!D40</f>
        <v>120</v>
      </c>
      <c r="K39" s="518">
        <f t="shared" si="9"/>
        <v>0.13902082995435483</v>
      </c>
      <c r="L39" s="518">
        <f t="shared" si="7"/>
        <v>0.36393412792284596</v>
      </c>
      <c r="M39" s="232">
        <f>'TABLE-4'!G38</f>
        <v>86318</v>
      </c>
      <c r="N39" s="518">
        <f t="shared" si="0"/>
        <v>38.19944855070785</v>
      </c>
      <c r="O39" s="7"/>
      <c r="P39" s="6"/>
    </row>
    <row r="40" spans="1:16" ht="13.5" customHeight="1">
      <c r="A40" s="62">
        <v>31</v>
      </c>
      <c r="B40" s="63" t="s">
        <v>214</v>
      </c>
      <c r="C40" s="63">
        <v>45393</v>
      </c>
      <c r="D40" s="71">
        <v>22671</v>
      </c>
      <c r="E40" s="71">
        <v>0</v>
      </c>
      <c r="F40" s="71">
        <v>134032</v>
      </c>
      <c r="G40" s="232">
        <f t="shared" si="8"/>
        <v>156703</v>
      </c>
      <c r="H40" s="142">
        <v>13466</v>
      </c>
      <c r="I40" s="518">
        <f t="shared" si="6"/>
        <v>3.3152707782983444</v>
      </c>
      <c r="J40" s="232">
        <f>'TABLE-7'!D41</f>
        <v>0</v>
      </c>
      <c r="K40" s="518">
        <f t="shared" si="9"/>
        <v>0</v>
      </c>
      <c r="L40" s="518">
        <f t="shared" si="7"/>
        <v>0</v>
      </c>
      <c r="M40" s="232">
        <f>'TABLE-4'!G39</f>
        <v>406181</v>
      </c>
      <c r="N40" s="518">
        <f t="shared" si="0"/>
        <v>38.57959875031082</v>
      </c>
      <c r="O40" s="7"/>
      <c r="P40" s="6"/>
    </row>
    <row r="41" spans="1:16" ht="13.5" customHeight="1">
      <c r="A41" s="66">
        <v>32</v>
      </c>
      <c r="B41" s="63" t="s">
        <v>231</v>
      </c>
      <c r="C41" s="63">
        <v>1062</v>
      </c>
      <c r="D41" s="71">
        <v>5093</v>
      </c>
      <c r="E41" s="71">
        <v>1069</v>
      </c>
      <c r="F41" s="71">
        <v>1139</v>
      </c>
      <c r="G41" s="232">
        <f t="shared" si="8"/>
        <v>7301</v>
      </c>
      <c r="H41" s="142">
        <v>166</v>
      </c>
      <c r="I41" s="518">
        <f t="shared" si="6"/>
        <v>0.22750322067812406</v>
      </c>
      <c r="J41" s="232">
        <f>'TABLE-7'!D42</f>
        <v>127</v>
      </c>
      <c r="K41" s="518">
        <f t="shared" si="9"/>
        <v>0.17405366883205875</v>
      </c>
      <c r="L41" s="518">
        <f t="shared" si="7"/>
        <v>1.7394877414052867</v>
      </c>
      <c r="M41" s="232">
        <f>'TABLE-4'!G40</f>
        <v>72966</v>
      </c>
      <c r="N41" s="518">
        <f t="shared" si="0"/>
        <v>10.0060302058493</v>
      </c>
      <c r="O41" s="7"/>
      <c r="P41" s="6"/>
    </row>
    <row r="42" spans="1:16" ht="13.5" customHeight="1">
      <c r="A42" s="62">
        <v>33</v>
      </c>
      <c r="B42" s="63" t="s">
        <v>215</v>
      </c>
      <c r="C42" s="63">
        <v>1352</v>
      </c>
      <c r="D42" s="71">
        <v>4250</v>
      </c>
      <c r="E42" s="71">
        <v>0</v>
      </c>
      <c r="F42" s="71">
        <v>8216</v>
      </c>
      <c r="G42" s="232">
        <f t="shared" si="8"/>
        <v>12466</v>
      </c>
      <c r="H42" s="142">
        <v>3912</v>
      </c>
      <c r="I42" s="518">
        <f t="shared" si="6"/>
        <v>31.38135729183379</v>
      </c>
      <c r="J42" s="232">
        <f>'TABLE-7'!D43</f>
        <v>0</v>
      </c>
      <c r="K42" s="518">
        <f t="shared" si="9"/>
        <v>0</v>
      </c>
      <c r="L42" s="518">
        <f t="shared" si="7"/>
        <v>0</v>
      </c>
      <c r="M42" s="232">
        <f>'TABLE-4'!G41</f>
        <v>12466</v>
      </c>
      <c r="N42" s="518">
        <f t="shared" si="0"/>
        <v>100</v>
      </c>
      <c r="O42" s="7"/>
      <c r="P42" s="6"/>
    </row>
    <row r="43" spans="1:16" ht="13.5" customHeight="1">
      <c r="A43" s="66">
        <v>34</v>
      </c>
      <c r="B43" s="63" t="s">
        <v>216</v>
      </c>
      <c r="C43" s="63">
        <v>102</v>
      </c>
      <c r="D43" s="71">
        <v>551</v>
      </c>
      <c r="E43" s="71">
        <v>1957</v>
      </c>
      <c r="F43" s="71">
        <v>0</v>
      </c>
      <c r="G43" s="232">
        <f t="shared" si="8"/>
        <v>2508</v>
      </c>
      <c r="H43" s="142">
        <v>74</v>
      </c>
      <c r="I43" s="518">
        <f t="shared" si="6"/>
        <v>1.5944839474251238</v>
      </c>
      <c r="J43" s="232">
        <f>'TABLE-7'!D44</f>
        <v>1</v>
      </c>
      <c r="K43" s="518">
        <f t="shared" si="9"/>
        <v>0.021547080370609782</v>
      </c>
      <c r="L43" s="518">
        <f t="shared" si="7"/>
        <v>0.03987240829346093</v>
      </c>
      <c r="M43" s="232">
        <f>'TABLE-4'!G42</f>
        <v>4641</v>
      </c>
      <c r="N43" s="518">
        <f t="shared" si="0"/>
        <v>54.040077569489334</v>
      </c>
      <c r="O43" s="7"/>
      <c r="P43" s="6"/>
    </row>
    <row r="44" spans="1:16" ht="13.5" customHeight="1">
      <c r="A44" s="136">
        <v>35</v>
      </c>
      <c r="B44" s="139" t="s">
        <v>358</v>
      </c>
      <c r="C44" s="63">
        <v>59</v>
      </c>
      <c r="D44" s="71">
        <v>0</v>
      </c>
      <c r="E44" s="71">
        <v>142</v>
      </c>
      <c r="F44" s="71">
        <v>201</v>
      </c>
      <c r="G44" s="232">
        <f t="shared" si="8"/>
        <v>343</v>
      </c>
      <c r="H44" s="142">
        <v>0</v>
      </c>
      <c r="I44" s="518">
        <f t="shared" si="6"/>
        <v>0</v>
      </c>
      <c r="J44" s="232">
        <f>'TABLE-7'!D45</f>
        <v>1</v>
      </c>
      <c r="K44" s="518">
        <f t="shared" si="9"/>
        <v>0.04800768122899664</v>
      </c>
      <c r="L44" s="518">
        <f t="shared" si="7"/>
        <v>0.2915451895043732</v>
      </c>
      <c r="M44" s="232">
        <f>'TABLE-4'!G43</f>
        <v>2083</v>
      </c>
      <c r="N44" s="518">
        <f t="shared" si="0"/>
        <v>16.466634661545847</v>
      </c>
      <c r="O44" s="7"/>
      <c r="P44" s="6"/>
    </row>
    <row r="45" spans="1:16" ht="13.5" customHeight="1">
      <c r="A45" s="62">
        <v>36</v>
      </c>
      <c r="B45" s="63" t="s">
        <v>234</v>
      </c>
      <c r="C45" s="63">
        <v>50</v>
      </c>
      <c r="D45" s="71">
        <v>0</v>
      </c>
      <c r="E45" s="71">
        <v>0</v>
      </c>
      <c r="F45" s="71">
        <v>170</v>
      </c>
      <c r="G45" s="232">
        <f t="shared" si="8"/>
        <v>170</v>
      </c>
      <c r="H45" s="142">
        <v>0</v>
      </c>
      <c r="I45" s="518">
        <f t="shared" si="6"/>
        <v>0</v>
      </c>
      <c r="J45" s="232">
        <f>'TABLE-7'!D46</f>
        <v>0</v>
      </c>
      <c r="K45" s="518">
        <f t="shared" si="9"/>
        <v>0</v>
      </c>
      <c r="L45" s="518">
        <f t="shared" si="7"/>
        <v>0</v>
      </c>
      <c r="M45" s="232">
        <f>'TABLE-4'!G44</f>
        <v>655</v>
      </c>
      <c r="N45" s="518">
        <f t="shared" si="0"/>
        <v>25.954198473282442</v>
      </c>
      <c r="O45" s="7"/>
      <c r="P45" s="6"/>
    </row>
    <row r="46" spans="1:16" ht="13.5" customHeight="1">
      <c r="A46" s="62">
        <v>37</v>
      </c>
      <c r="B46" s="63" t="s">
        <v>246</v>
      </c>
      <c r="C46" s="63">
        <v>190</v>
      </c>
      <c r="D46" s="71">
        <v>390</v>
      </c>
      <c r="E46" s="71">
        <v>845</v>
      </c>
      <c r="F46" s="71">
        <v>399</v>
      </c>
      <c r="G46" s="232">
        <f t="shared" si="8"/>
        <v>1634</v>
      </c>
      <c r="H46" s="142">
        <v>0</v>
      </c>
      <c r="I46" s="518">
        <f t="shared" si="6"/>
        <v>0</v>
      </c>
      <c r="J46" s="232">
        <f>'TABLE-7'!D47</f>
        <v>12</v>
      </c>
      <c r="K46" s="518">
        <f t="shared" si="9"/>
        <v>0.22839741149600304</v>
      </c>
      <c r="L46" s="518">
        <f t="shared" si="7"/>
        <v>0.7343941248470013</v>
      </c>
      <c r="M46" s="232">
        <f>'TABLE-4'!G45</f>
        <v>5254</v>
      </c>
      <c r="N46" s="518">
        <f t="shared" si="0"/>
        <v>31.100114198705747</v>
      </c>
      <c r="O46" s="7"/>
      <c r="P46" s="6"/>
    </row>
    <row r="47" spans="1:16" ht="13.5" customHeight="1">
      <c r="A47" s="66">
        <v>38</v>
      </c>
      <c r="B47" s="63" t="s">
        <v>25</v>
      </c>
      <c r="C47" s="63">
        <v>384</v>
      </c>
      <c r="D47" s="71">
        <v>106</v>
      </c>
      <c r="E47" s="71">
        <v>770</v>
      </c>
      <c r="F47" s="71">
        <v>843</v>
      </c>
      <c r="G47" s="232">
        <f t="shared" si="8"/>
        <v>1719</v>
      </c>
      <c r="H47" s="142">
        <v>106</v>
      </c>
      <c r="I47" s="518">
        <f t="shared" si="6"/>
        <v>2.8244071409539035</v>
      </c>
      <c r="J47" s="232">
        <f>'TABLE-7'!D48</f>
        <v>38</v>
      </c>
      <c r="K47" s="518">
        <f t="shared" si="9"/>
        <v>1.0125233146815882</v>
      </c>
      <c r="L47" s="518">
        <f t="shared" si="7"/>
        <v>2.2105875509016872</v>
      </c>
      <c r="M47" s="232">
        <f>'TABLE-4'!G46</f>
        <v>3753</v>
      </c>
      <c r="N47" s="518">
        <f t="shared" si="0"/>
        <v>45.80335731414868</v>
      </c>
      <c r="O47" s="7"/>
      <c r="P47" s="6"/>
    </row>
    <row r="48" spans="1:16" ht="13.5" customHeight="1">
      <c r="A48" s="62">
        <v>39</v>
      </c>
      <c r="B48" s="63" t="s">
        <v>220</v>
      </c>
      <c r="C48" s="63">
        <v>32</v>
      </c>
      <c r="D48" s="71">
        <v>30</v>
      </c>
      <c r="E48" s="71">
        <v>13</v>
      </c>
      <c r="F48" s="71">
        <v>555</v>
      </c>
      <c r="G48" s="232">
        <f t="shared" si="8"/>
        <v>598</v>
      </c>
      <c r="H48" s="142">
        <v>4</v>
      </c>
      <c r="I48" s="518">
        <f t="shared" si="6"/>
        <v>0.04544421722335833</v>
      </c>
      <c r="J48" s="232">
        <f>'TABLE-7'!D49</f>
        <v>0</v>
      </c>
      <c r="K48" s="518">
        <f t="shared" si="9"/>
        <v>0</v>
      </c>
      <c r="L48" s="518">
        <f t="shared" si="7"/>
        <v>0</v>
      </c>
      <c r="M48" s="232">
        <f>'TABLE-4'!G47</f>
        <v>8802</v>
      </c>
      <c r="N48" s="518">
        <f t="shared" si="0"/>
        <v>6.79391047489207</v>
      </c>
      <c r="O48" s="7"/>
      <c r="P48" s="6"/>
    </row>
    <row r="49" spans="1:16" ht="13.5" customHeight="1">
      <c r="A49" s="62">
        <v>40</v>
      </c>
      <c r="B49" s="63" t="s">
        <v>359</v>
      </c>
      <c r="C49" s="63">
        <v>24</v>
      </c>
      <c r="D49" s="71">
        <v>4</v>
      </c>
      <c r="E49" s="71">
        <v>3</v>
      </c>
      <c r="F49" s="71">
        <v>58</v>
      </c>
      <c r="G49" s="232">
        <f t="shared" si="8"/>
        <v>65</v>
      </c>
      <c r="H49" s="142">
        <v>0</v>
      </c>
      <c r="I49" s="518">
        <f t="shared" si="6"/>
        <v>0</v>
      </c>
      <c r="J49" s="232">
        <f>'TABLE-7'!D50</f>
        <v>6</v>
      </c>
      <c r="K49" s="518">
        <f t="shared" si="9"/>
        <v>2.9268292682926833</v>
      </c>
      <c r="L49" s="518">
        <f t="shared" si="7"/>
        <v>9.230769230769232</v>
      </c>
      <c r="M49" s="232">
        <f>'TABLE-4'!G48</f>
        <v>205</v>
      </c>
      <c r="N49" s="518">
        <f t="shared" si="0"/>
        <v>31.70731707317073</v>
      </c>
      <c r="O49" s="7"/>
      <c r="P49" s="6"/>
    </row>
    <row r="50" spans="1:16" ht="13.5" customHeight="1">
      <c r="A50" s="66">
        <v>41</v>
      </c>
      <c r="B50" s="71" t="s">
        <v>447</v>
      </c>
      <c r="C50" s="63">
        <v>1648</v>
      </c>
      <c r="D50" s="71">
        <v>24169</v>
      </c>
      <c r="E50" s="71">
        <v>2026</v>
      </c>
      <c r="F50" s="71">
        <v>333</v>
      </c>
      <c r="G50" s="232">
        <f t="shared" si="8"/>
        <v>26528</v>
      </c>
      <c r="H50" s="142">
        <v>16900</v>
      </c>
      <c r="I50" s="518">
        <f t="shared" si="6"/>
        <v>26.27650973319236</v>
      </c>
      <c r="J50" s="232">
        <f>'TABLE-7'!D51</f>
        <v>157</v>
      </c>
      <c r="K50" s="518">
        <f t="shared" si="9"/>
        <v>0.24410722059829593</v>
      </c>
      <c r="L50" s="518">
        <f t="shared" si="7"/>
        <v>0.5918275030156815</v>
      </c>
      <c r="M50" s="232">
        <f>'TABLE-4'!G49</f>
        <v>64316</v>
      </c>
      <c r="N50" s="518">
        <f t="shared" si="0"/>
        <v>41.24634616580633</v>
      </c>
      <c r="O50" s="7"/>
      <c r="P50" s="6"/>
    </row>
    <row r="51" spans="1:16" ht="12.75">
      <c r="A51" s="62"/>
      <c r="B51" s="65" t="s">
        <v>222</v>
      </c>
      <c r="C51" s="72">
        <f aca="true" t="shared" si="11" ref="C51:H51">SUM(C37:C50)</f>
        <v>83476</v>
      </c>
      <c r="D51" s="72">
        <f t="shared" si="11"/>
        <v>69515</v>
      </c>
      <c r="E51" s="72">
        <f t="shared" si="11"/>
        <v>23671</v>
      </c>
      <c r="F51" s="72">
        <f t="shared" si="11"/>
        <v>159768</v>
      </c>
      <c r="G51" s="314">
        <f t="shared" si="11"/>
        <v>252954</v>
      </c>
      <c r="H51" s="147">
        <f t="shared" si="11"/>
        <v>44187</v>
      </c>
      <c r="I51" s="519">
        <f t="shared" si="6"/>
        <v>6.239885446057125</v>
      </c>
      <c r="J51" s="314">
        <f>SUM(J37:J50)</f>
        <v>774</v>
      </c>
      <c r="K51" s="519">
        <f>(J51/M51)*100</f>
        <v>0.10930072951882261</v>
      </c>
      <c r="L51" s="519">
        <f t="shared" si="7"/>
        <v>0.3059844872980858</v>
      </c>
      <c r="M51" s="314">
        <f>SUM(M37:M50)</f>
        <v>708138</v>
      </c>
      <c r="N51" s="519">
        <f t="shared" si="0"/>
        <v>35.721003533209625</v>
      </c>
      <c r="O51" s="7"/>
      <c r="P51" s="6"/>
    </row>
    <row r="52" spans="1:16" ht="12.75">
      <c r="A52" s="62"/>
      <c r="B52" s="64" t="s">
        <v>121</v>
      </c>
      <c r="C52" s="72">
        <f aca="true" t="shared" si="12" ref="C52:H52">C27+C36+C51</f>
        <v>1923459</v>
      </c>
      <c r="D52" s="72">
        <f t="shared" si="12"/>
        <v>1318939</v>
      </c>
      <c r="E52" s="72">
        <f t="shared" si="12"/>
        <v>519946</v>
      </c>
      <c r="F52" s="72">
        <f t="shared" si="12"/>
        <v>830739</v>
      </c>
      <c r="G52" s="314">
        <f t="shared" si="12"/>
        <v>2669624</v>
      </c>
      <c r="H52" s="147">
        <f t="shared" si="12"/>
        <v>1165658</v>
      </c>
      <c r="I52" s="519">
        <f t="shared" si="6"/>
        <v>24.934036967533675</v>
      </c>
      <c r="J52" s="314">
        <f>J27+J36+J51</f>
        <v>499198</v>
      </c>
      <c r="K52" s="519">
        <f>(J52/M52)*100</f>
        <v>10.678107460437689</v>
      </c>
      <c r="L52" s="519">
        <f t="shared" si="7"/>
        <v>18.699187600950545</v>
      </c>
      <c r="M52" s="314">
        <f>M27+M36+M51</f>
        <v>4674967</v>
      </c>
      <c r="N52" s="519">
        <f t="shared" si="0"/>
        <v>57.104659776208045</v>
      </c>
      <c r="P52" s="9"/>
    </row>
    <row r="53" spans="1:16" ht="14.25">
      <c r="A53" s="31"/>
      <c r="B53" s="31"/>
      <c r="C53" s="41"/>
      <c r="D53" s="169"/>
      <c r="E53" s="169"/>
      <c r="F53" s="169"/>
      <c r="G53" s="532"/>
      <c r="H53" s="356"/>
      <c r="I53" s="521"/>
      <c r="J53" s="521"/>
      <c r="K53" s="521"/>
      <c r="L53" s="521"/>
      <c r="M53" s="521"/>
      <c r="N53" s="521"/>
      <c r="P53" s="7"/>
    </row>
    <row r="54" spans="1:16" ht="14.25">
      <c r="A54" s="36"/>
      <c r="B54" s="36"/>
      <c r="C54" s="85"/>
      <c r="D54" s="169"/>
      <c r="E54" s="169"/>
      <c r="F54" s="169"/>
      <c r="G54" s="532"/>
      <c r="H54" s="351"/>
      <c r="I54" s="521"/>
      <c r="J54" s="521"/>
      <c r="K54" s="521"/>
      <c r="L54" s="521"/>
      <c r="M54" s="521"/>
      <c r="N54" s="521"/>
      <c r="P54" s="9"/>
    </row>
    <row r="55" spans="1:16" ht="15" customHeight="1">
      <c r="A55" s="31"/>
      <c r="B55" s="31"/>
      <c r="C55" s="86" t="s">
        <v>33</v>
      </c>
      <c r="D55" s="173" t="s">
        <v>33</v>
      </c>
      <c r="E55" s="173"/>
      <c r="F55" s="173"/>
      <c r="G55" s="522" t="s">
        <v>33</v>
      </c>
      <c r="H55" s="352" t="s">
        <v>33</v>
      </c>
      <c r="I55" s="522"/>
      <c r="J55" s="522" t="s">
        <v>33</v>
      </c>
      <c r="K55" s="522" t="s">
        <v>33</v>
      </c>
      <c r="L55" s="522"/>
      <c r="M55" s="521"/>
      <c r="N55" s="521"/>
      <c r="P55" s="9"/>
    </row>
    <row r="56" spans="1:16" ht="12.75">
      <c r="A56" s="55" t="s">
        <v>4</v>
      </c>
      <c r="B56" s="87" t="s">
        <v>5</v>
      </c>
      <c r="C56" s="81" t="s">
        <v>53</v>
      </c>
      <c r="D56" s="702" t="s">
        <v>267</v>
      </c>
      <c r="E56" s="703"/>
      <c r="F56" s="703"/>
      <c r="G56" s="704"/>
      <c r="H56" s="705" t="s">
        <v>130</v>
      </c>
      <c r="I56" s="706"/>
      <c r="J56" s="707" t="s">
        <v>131</v>
      </c>
      <c r="K56" s="708"/>
      <c r="L56" s="709"/>
      <c r="M56" s="523"/>
      <c r="N56" s="523"/>
      <c r="P56" s="11"/>
    </row>
    <row r="57" spans="1:16" ht="12.75">
      <c r="A57" s="56" t="s">
        <v>6</v>
      </c>
      <c r="B57" s="88"/>
      <c r="C57" s="90" t="s">
        <v>54</v>
      </c>
      <c r="D57" s="170"/>
      <c r="E57" s="170"/>
      <c r="F57" s="170"/>
      <c r="G57" s="525"/>
      <c r="H57" s="710" t="s">
        <v>109</v>
      </c>
      <c r="I57" s="687"/>
      <c r="J57" s="688" t="s">
        <v>55</v>
      </c>
      <c r="K57" s="689"/>
      <c r="L57" s="677"/>
      <c r="M57" s="524" t="s">
        <v>56</v>
      </c>
      <c r="N57" s="524" t="s">
        <v>57</v>
      </c>
      <c r="P57" s="9"/>
    </row>
    <row r="58" spans="1:16" ht="12.75">
      <c r="A58" s="56"/>
      <c r="B58" s="88"/>
      <c r="C58" s="90" t="s">
        <v>58</v>
      </c>
      <c r="D58" s="171" t="s">
        <v>232</v>
      </c>
      <c r="E58" s="171" t="s">
        <v>456</v>
      </c>
      <c r="F58" s="171" t="s">
        <v>60</v>
      </c>
      <c r="G58" s="524" t="s">
        <v>3</v>
      </c>
      <c r="H58" s="358" t="s">
        <v>61</v>
      </c>
      <c r="I58" s="525" t="s">
        <v>62</v>
      </c>
      <c r="J58" s="525" t="s">
        <v>61</v>
      </c>
      <c r="K58" s="525" t="s">
        <v>62</v>
      </c>
      <c r="L58" s="525" t="s">
        <v>62</v>
      </c>
      <c r="M58" s="524" t="s">
        <v>63</v>
      </c>
      <c r="N58" s="524" t="s">
        <v>64</v>
      </c>
      <c r="P58" s="7"/>
    </row>
    <row r="59" spans="1:16" ht="12.75">
      <c r="A59" s="59"/>
      <c r="B59" s="89"/>
      <c r="C59" s="74" t="s">
        <v>65</v>
      </c>
      <c r="D59" s="172"/>
      <c r="E59" s="172"/>
      <c r="F59" s="172"/>
      <c r="G59" s="526"/>
      <c r="H59" s="360"/>
      <c r="I59" s="526" t="s">
        <v>66</v>
      </c>
      <c r="J59" s="526"/>
      <c r="K59" s="526" t="s">
        <v>66</v>
      </c>
      <c r="L59" s="526" t="s">
        <v>65</v>
      </c>
      <c r="M59" s="527"/>
      <c r="N59" s="527"/>
      <c r="P59" s="7"/>
    </row>
    <row r="60" spans="1:16" ht="15" customHeight="1">
      <c r="A60" s="62">
        <v>42</v>
      </c>
      <c r="B60" s="94" t="s">
        <v>263</v>
      </c>
      <c r="C60" s="94">
        <v>28201</v>
      </c>
      <c r="D60" s="227">
        <v>12293</v>
      </c>
      <c r="E60" s="227">
        <v>866</v>
      </c>
      <c r="F60" s="227">
        <v>1287</v>
      </c>
      <c r="G60" s="528">
        <f aca="true" t="shared" si="13" ref="G60:G69">SUM(D60:F60)</f>
        <v>14446</v>
      </c>
      <c r="H60" s="361">
        <v>12293</v>
      </c>
      <c r="I60" s="527">
        <f aca="true" t="shared" si="14" ref="I60:I76">(H60/M60)*100</f>
        <v>69.83072029084299</v>
      </c>
      <c r="J60" s="528">
        <f>'TABLE-7'!D62</f>
        <v>7317</v>
      </c>
      <c r="K60" s="518">
        <f aca="true" t="shared" si="15" ref="K60:K69">(J60/M60)*100</f>
        <v>41.56441717791411</v>
      </c>
      <c r="L60" s="527">
        <f aca="true" t="shared" si="16" ref="L60:L76">(J60/G60)*100</f>
        <v>50.650699155475564</v>
      </c>
      <c r="M60" s="528">
        <f>'TABLE-4'!G58</f>
        <v>17604</v>
      </c>
      <c r="N60" s="527">
        <f aca="true" t="shared" si="17" ref="N60:N76">(G60/M60)*100</f>
        <v>82.0608952510793</v>
      </c>
      <c r="P60" s="7"/>
    </row>
    <row r="61" spans="1:16" ht="15" customHeight="1">
      <c r="A61" s="62">
        <v>43</v>
      </c>
      <c r="B61" s="71" t="s">
        <v>77</v>
      </c>
      <c r="C61" s="63">
        <v>44804</v>
      </c>
      <c r="D61" s="71">
        <v>17455</v>
      </c>
      <c r="E61" s="71">
        <v>321</v>
      </c>
      <c r="F61" s="71">
        <v>6412</v>
      </c>
      <c r="G61" s="528">
        <f t="shared" si="13"/>
        <v>24188</v>
      </c>
      <c r="H61" s="142">
        <v>17455</v>
      </c>
      <c r="I61" s="518">
        <f t="shared" si="14"/>
        <v>72.163882917149</v>
      </c>
      <c r="J61" s="528">
        <f>'TABLE-7'!D63</f>
        <v>6352</v>
      </c>
      <c r="K61" s="518">
        <f t="shared" si="15"/>
        <v>26.260955845873983</v>
      </c>
      <c r="L61" s="518">
        <f t="shared" si="16"/>
        <v>26.260955845873983</v>
      </c>
      <c r="M61" s="232">
        <f>'TABLE-4'!G59</f>
        <v>24188</v>
      </c>
      <c r="N61" s="518">
        <f t="shared" si="17"/>
        <v>100</v>
      </c>
      <c r="P61" s="7"/>
    </row>
    <row r="62" spans="1:16" ht="15" customHeight="1">
      <c r="A62" s="62">
        <v>44</v>
      </c>
      <c r="B62" s="71" t="s">
        <v>264</v>
      </c>
      <c r="C62" s="63">
        <v>161461</v>
      </c>
      <c r="D62" s="71">
        <v>44072</v>
      </c>
      <c r="E62" s="71">
        <v>5963</v>
      </c>
      <c r="F62" s="71">
        <v>5026</v>
      </c>
      <c r="G62" s="528">
        <f t="shared" si="13"/>
        <v>55061</v>
      </c>
      <c r="H62" s="142">
        <v>42613</v>
      </c>
      <c r="I62" s="518">
        <f t="shared" si="14"/>
        <v>61.83593806683789</v>
      </c>
      <c r="J62" s="528">
        <f>'TABLE-7'!D64</f>
        <v>42613</v>
      </c>
      <c r="K62" s="518">
        <f t="shared" si="15"/>
        <v>61.83593806683789</v>
      </c>
      <c r="L62" s="518">
        <f t="shared" si="16"/>
        <v>77.39234667005684</v>
      </c>
      <c r="M62" s="232">
        <f>'TABLE-4'!G60</f>
        <v>68913</v>
      </c>
      <c r="N62" s="518">
        <f t="shared" si="17"/>
        <v>79.89929331185698</v>
      </c>
      <c r="P62" s="7"/>
    </row>
    <row r="63" spans="1:16" ht="15" customHeight="1">
      <c r="A63" s="62">
        <v>45</v>
      </c>
      <c r="B63" s="63" t="s">
        <v>29</v>
      </c>
      <c r="C63" s="63">
        <v>11658</v>
      </c>
      <c r="D63" s="71">
        <v>5070</v>
      </c>
      <c r="E63" s="71">
        <v>1053</v>
      </c>
      <c r="F63" s="71">
        <v>675</v>
      </c>
      <c r="G63" s="528">
        <f t="shared" si="13"/>
        <v>6798</v>
      </c>
      <c r="H63" s="142">
        <v>5070</v>
      </c>
      <c r="I63" s="518">
        <f t="shared" si="14"/>
        <v>66.1534446764092</v>
      </c>
      <c r="J63" s="528">
        <f>'TABLE-7'!D65</f>
        <v>1268</v>
      </c>
      <c r="K63" s="518">
        <f t="shared" si="15"/>
        <v>16.54488517745303</v>
      </c>
      <c r="L63" s="518">
        <f t="shared" si="16"/>
        <v>18.6525448661371</v>
      </c>
      <c r="M63" s="232">
        <f>'TABLE-4'!G61</f>
        <v>7664</v>
      </c>
      <c r="N63" s="518">
        <f t="shared" si="17"/>
        <v>88.70041753653445</v>
      </c>
      <c r="P63" s="7"/>
    </row>
    <row r="64" spans="1:16" ht="15" customHeight="1">
      <c r="A64" s="62">
        <v>46</v>
      </c>
      <c r="B64" s="71" t="s">
        <v>230</v>
      </c>
      <c r="C64" s="63">
        <v>107154</v>
      </c>
      <c r="D64" s="71">
        <v>53173</v>
      </c>
      <c r="E64" s="71">
        <v>905</v>
      </c>
      <c r="F64" s="71">
        <v>6483</v>
      </c>
      <c r="G64" s="528">
        <f t="shared" si="13"/>
        <v>60561</v>
      </c>
      <c r="H64" s="142">
        <v>52460</v>
      </c>
      <c r="I64" s="518">
        <f t="shared" si="14"/>
        <v>70.59995155169165</v>
      </c>
      <c r="J64" s="528">
        <f>'TABLE-7'!D66</f>
        <v>15615</v>
      </c>
      <c r="K64" s="518">
        <f t="shared" si="15"/>
        <v>21.01445374532339</v>
      </c>
      <c r="L64" s="518">
        <f t="shared" si="16"/>
        <v>25.78392034477634</v>
      </c>
      <c r="M64" s="232">
        <f>'TABLE-4'!G62</f>
        <v>74306</v>
      </c>
      <c r="N64" s="518">
        <f t="shared" si="17"/>
        <v>81.50216671601217</v>
      </c>
      <c r="P64" s="7"/>
    </row>
    <row r="65" spans="1:16" ht="15" customHeight="1">
      <c r="A65" s="62">
        <v>47</v>
      </c>
      <c r="B65" s="71" t="s">
        <v>30</v>
      </c>
      <c r="C65" s="63">
        <v>26313</v>
      </c>
      <c r="D65" s="71">
        <v>9090</v>
      </c>
      <c r="E65" s="71">
        <v>2825</v>
      </c>
      <c r="F65" s="71">
        <v>311</v>
      </c>
      <c r="G65" s="528">
        <f t="shared" si="13"/>
        <v>12226</v>
      </c>
      <c r="H65" s="142">
        <v>9090</v>
      </c>
      <c r="I65" s="518">
        <f t="shared" si="14"/>
        <v>63.455497382198956</v>
      </c>
      <c r="J65" s="528">
        <f>'TABLE-7'!D67</f>
        <v>8783</v>
      </c>
      <c r="K65" s="518">
        <f t="shared" si="15"/>
        <v>61.312390924956375</v>
      </c>
      <c r="L65" s="518">
        <f>(J65/G65)*100</f>
        <v>71.83870440045804</v>
      </c>
      <c r="M65" s="232">
        <f>'TABLE-4'!G63</f>
        <v>14325</v>
      </c>
      <c r="N65" s="518">
        <f>(G65/M65)*100</f>
        <v>85.34729493891797</v>
      </c>
      <c r="P65" s="7"/>
    </row>
    <row r="66" spans="1:16" ht="15" customHeight="1">
      <c r="A66" s="62">
        <v>48</v>
      </c>
      <c r="B66" s="71" t="s">
        <v>28</v>
      </c>
      <c r="C66" s="63">
        <v>28553</v>
      </c>
      <c r="D66" s="71">
        <v>6584</v>
      </c>
      <c r="E66" s="71">
        <v>789</v>
      </c>
      <c r="F66" s="71">
        <v>5367</v>
      </c>
      <c r="G66" s="528">
        <f t="shared" si="13"/>
        <v>12740</v>
      </c>
      <c r="H66" s="142">
        <v>6584</v>
      </c>
      <c r="I66" s="518">
        <f t="shared" si="14"/>
        <v>40.644484227421444</v>
      </c>
      <c r="J66" s="528">
        <f>'TABLE-7'!D68</f>
        <v>3219</v>
      </c>
      <c r="K66" s="518">
        <f t="shared" si="15"/>
        <v>19.871597012161242</v>
      </c>
      <c r="L66" s="518">
        <f t="shared" si="16"/>
        <v>25.266875981161697</v>
      </c>
      <c r="M66" s="232">
        <f>'TABLE-4'!G64</f>
        <v>16199</v>
      </c>
      <c r="N66" s="518">
        <f t="shared" si="17"/>
        <v>78.64683005123773</v>
      </c>
      <c r="P66" s="7"/>
    </row>
    <row r="67" spans="1:16" ht="15" customHeight="1">
      <c r="A67" s="62">
        <v>49</v>
      </c>
      <c r="B67" s="71" t="s">
        <v>265</v>
      </c>
      <c r="C67" s="63">
        <v>121462</v>
      </c>
      <c r="D67" s="71">
        <v>55640</v>
      </c>
      <c r="E67" s="71">
        <v>1850</v>
      </c>
      <c r="F67" s="71">
        <v>12611</v>
      </c>
      <c r="G67" s="528">
        <f t="shared" si="13"/>
        <v>70101</v>
      </c>
      <c r="H67" s="142">
        <v>55603</v>
      </c>
      <c r="I67" s="518">
        <f t="shared" si="14"/>
        <v>66.19325960405233</v>
      </c>
      <c r="J67" s="528">
        <f>'TABLE-7'!D69</f>
        <v>17405</v>
      </c>
      <c r="K67" s="518">
        <f t="shared" si="15"/>
        <v>20.719991428673467</v>
      </c>
      <c r="L67" s="518">
        <f t="shared" si="16"/>
        <v>24.82846179084464</v>
      </c>
      <c r="M67" s="232">
        <f>'TABLE-4'!G65</f>
        <v>84001</v>
      </c>
      <c r="N67" s="518">
        <f t="shared" si="17"/>
        <v>83.45257794550065</v>
      </c>
      <c r="P67" s="7"/>
    </row>
    <row r="68" spans="1:16" ht="15" customHeight="1">
      <c r="A68" s="62">
        <v>50</v>
      </c>
      <c r="B68" s="71" t="s">
        <v>26</v>
      </c>
      <c r="C68" s="63">
        <v>26542</v>
      </c>
      <c r="D68" s="71">
        <v>8096</v>
      </c>
      <c r="E68" s="71">
        <v>900</v>
      </c>
      <c r="F68" s="71">
        <v>93</v>
      </c>
      <c r="G68" s="528">
        <f t="shared" si="13"/>
        <v>9089</v>
      </c>
      <c r="H68" s="142">
        <v>8096</v>
      </c>
      <c r="I68" s="518">
        <f t="shared" si="14"/>
        <v>67.18672199170125</v>
      </c>
      <c r="J68" s="528">
        <f>'TABLE-7'!D70</f>
        <v>6094</v>
      </c>
      <c r="K68" s="518">
        <f t="shared" si="15"/>
        <v>50.572614107883815</v>
      </c>
      <c r="L68" s="518">
        <f t="shared" si="16"/>
        <v>67.04808009682033</v>
      </c>
      <c r="M68" s="232">
        <f>'TABLE-4'!G66</f>
        <v>12050</v>
      </c>
      <c r="N68" s="518">
        <f t="shared" si="17"/>
        <v>75.42738589211618</v>
      </c>
      <c r="P68" s="7"/>
    </row>
    <row r="69" spans="1:16" ht="15" customHeight="1">
      <c r="A69" s="62">
        <v>51</v>
      </c>
      <c r="B69" s="71" t="s">
        <v>27</v>
      </c>
      <c r="C69" s="63">
        <v>9874</v>
      </c>
      <c r="D69" s="71">
        <v>8091</v>
      </c>
      <c r="E69" s="71">
        <v>1035</v>
      </c>
      <c r="F69" s="71">
        <v>750</v>
      </c>
      <c r="G69" s="528">
        <f t="shared" si="13"/>
        <v>9876</v>
      </c>
      <c r="H69" s="142">
        <v>8091</v>
      </c>
      <c r="I69" s="518">
        <f t="shared" si="14"/>
        <v>71.26122952263519</v>
      </c>
      <c r="J69" s="528">
        <f>'TABLE-7'!D71</f>
        <v>1580</v>
      </c>
      <c r="K69" s="518">
        <f t="shared" si="15"/>
        <v>13.915800598907873</v>
      </c>
      <c r="L69" s="518">
        <f t="shared" si="16"/>
        <v>15.9983799108951</v>
      </c>
      <c r="M69" s="232">
        <f>'TABLE-4'!G67</f>
        <v>11354</v>
      </c>
      <c r="N69" s="518">
        <f t="shared" si="17"/>
        <v>86.9825612119077</v>
      </c>
      <c r="P69" s="7"/>
    </row>
    <row r="70" spans="1:16" ht="15" customHeight="1">
      <c r="A70" s="62"/>
      <c r="B70" s="64" t="s">
        <v>121</v>
      </c>
      <c r="C70" s="72">
        <f aca="true" t="shared" si="18" ref="C70:H70">SUM(C60:C69)</f>
        <v>566022</v>
      </c>
      <c r="D70" s="174">
        <f t="shared" si="18"/>
        <v>219564</v>
      </c>
      <c r="E70" s="174">
        <f t="shared" si="18"/>
        <v>16507</v>
      </c>
      <c r="F70" s="174">
        <f t="shared" si="18"/>
        <v>39015</v>
      </c>
      <c r="G70" s="519">
        <f t="shared" si="18"/>
        <v>275086</v>
      </c>
      <c r="H70" s="355">
        <f t="shared" si="18"/>
        <v>217355</v>
      </c>
      <c r="I70" s="519">
        <f t="shared" si="14"/>
        <v>65.74481857448791</v>
      </c>
      <c r="J70" s="519">
        <f>SUM(J60:J69)</f>
        <v>110246</v>
      </c>
      <c r="K70" s="519">
        <f>(J70/M70)*100</f>
        <v>33.346843958330815</v>
      </c>
      <c r="L70" s="519">
        <f t="shared" si="16"/>
        <v>40.07692139912609</v>
      </c>
      <c r="M70" s="519">
        <f>SUM(M60:M69)</f>
        <v>330604</v>
      </c>
      <c r="N70" s="519">
        <f t="shared" si="17"/>
        <v>83.20709973261062</v>
      </c>
      <c r="P70" s="7"/>
    </row>
    <row r="71" spans="1:16" ht="15" customHeight="1">
      <c r="A71" s="62"/>
      <c r="B71" s="63"/>
      <c r="C71" s="71"/>
      <c r="D71" s="71"/>
      <c r="E71" s="71"/>
      <c r="F71" s="71"/>
      <c r="G71" s="232"/>
      <c r="H71" s="142"/>
      <c r="I71" s="518"/>
      <c r="J71" s="232"/>
      <c r="K71" s="518"/>
      <c r="L71" s="518"/>
      <c r="M71" s="232"/>
      <c r="N71" s="518"/>
      <c r="P71" s="7"/>
    </row>
    <row r="72" spans="1:16" ht="15" customHeight="1">
      <c r="A72" s="62">
        <v>52</v>
      </c>
      <c r="B72" s="63" t="s">
        <v>31</v>
      </c>
      <c r="C72" s="63">
        <v>241688</v>
      </c>
      <c r="D72" s="71">
        <v>392611</v>
      </c>
      <c r="E72" s="71">
        <v>0</v>
      </c>
      <c r="F72" s="71">
        <v>19738</v>
      </c>
      <c r="G72" s="232">
        <f>SUM(D72:F72)</f>
        <v>412349</v>
      </c>
      <c r="H72" s="142">
        <v>354670</v>
      </c>
      <c r="I72" s="518">
        <f t="shared" si="14"/>
        <v>86.01230029004627</v>
      </c>
      <c r="J72" s="528">
        <f>'TABLE-7'!D74</f>
        <v>69757</v>
      </c>
      <c r="K72" s="518">
        <f>(J72/M72)*100</f>
        <v>16.91702154490867</v>
      </c>
      <c r="L72" s="518">
        <f t="shared" si="16"/>
        <v>16.916980518929353</v>
      </c>
      <c r="M72" s="232">
        <f>'TABLE-4'!G70</f>
        <v>412348</v>
      </c>
      <c r="N72" s="518">
        <f t="shared" si="17"/>
        <v>100.00024251360502</v>
      </c>
      <c r="P72" s="7"/>
    </row>
    <row r="73" spans="1:16" ht="15" customHeight="1">
      <c r="A73" s="62">
        <v>53</v>
      </c>
      <c r="B73" s="63" t="s">
        <v>129</v>
      </c>
      <c r="C73" s="63">
        <v>0</v>
      </c>
      <c r="D73" s="71">
        <v>147442</v>
      </c>
      <c r="E73" s="71">
        <v>0</v>
      </c>
      <c r="F73" s="71">
        <v>1039</v>
      </c>
      <c r="G73" s="232">
        <f>SUM(D73:F73)</f>
        <v>148481</v>
      </c>
      <c r="H73" s="142">
        <v>147442</v>
      </c>
      <c r="I73" s="518">
        <f t="shared" si="14"/>
        <v>99.30024716967154</v>
      </c>
      <c r="J73" s="528">
        <f>'TABLE-7'!D75</f>
        <v>32183</v>
      </c>
      <c r="K73" s="518">
        <f>(J73/M73)*100</f>
        <v>21.67482708225295</v>
      </c>
      <c r="L73" s="518">
        <f t="shared" si="16"/>
        <v>21.67482708225295</v>
      </c>
      <c r="M73" s="232">
        <f>'TABLE-4'!G71</f>
        <v>148481</v>
      </c>
      <c r="N73" s="518">
        <f t="shared" si="17"/>
        <v>100</v>
      </c>
      <c r="P73" s="7"/>
    </row>
    <row r="74" spans="1:16" ht="15" customHeight="1">
      <c r="A74" s="62"/>
      <c r="B74" s="64" t="s">
        <v>121</v>
      </c>
      <c r="C74" s="72">
        <f aca="true" t="shared" si="19" ref="C74:H74">SUM(C72:C73)</f>
        <v>241688</v>
      </c>
      <c r="D74" s="174">
        <f t="shared" si="19"/>
        <v>540053</v>
      </c>
      <c r="E74" s="174">
        <f t="shared" si="19"/>
        <v>0</v>
      </c>
      <c r="F74" s="174">
        <f t="shared" si="19"/>
        <v>20777</v>
      </c>
      <c r="G74" s="519">
        <f t="shared" si="19"/>
        <v>560830</v>
      </c>
      <c r="H74" s="355">
        <f t="shared" si="19"/>
        <v>502112</v>
      </c>
      <c r="I74" s="519">
        <f t="shared" si="14"/>
        <v>89.53032029370806</v>
      </c>
      <c r="J74" s="519">
        <f>SUM(J72:J73)</f>
        <v>101940</v>
      </c>
      <c r="K74" s="519">
        <f>(J74/M74)*100</f>
        <v>18.176663474962957</v>
      </c>
      <c r="L74" s="519">
        <f t="shared" si="16"/>
        <v>18.176631064672005</v>
      </c>
      <c r="M74" s="519">
        <f>SUM(M72:M73)</f>
        <v>560829</v>
      </c>
      <c r="N74" s="519">
        <f t="shared" si="17"/>
        <v>100.00017830746984</v>
      </c>
      <c r="P74" s="9"/>
    </row>
    <row r="75" spans="1:16" ht="15" customHeight="1">
      <c r="A75" s="62"/>
      <c r="B75" s="64"/>
      <c r="C75" s="72"/>
      <c r="D75" s="174"/>
      <c r="E75" s="174"/>
      <c r="F75" s="174"/>
      <c r="G75" s="519"/>
      <c r="H75" s="355"/>
      <c r="I75" s="518"/>
      <c r="J75" s="519"/>
      <c r="K75" s="518"/>
      <c r="L75" s="518"/>
      <c r="M75" s="519"/>
      <c r="N75" s="518"/>
      <c r="P75" s="9"/>
    </row>
    <row r="76" spans="1:14" ht="15" customHeight="1">
      <c r="A76" s="62"/>
      <c r="B76" s="64" t="s">
        <v>32</v>
      </c>
      <c r="C76" s="72">
        <f>C52+C70+C74</f>
        <v>2731169</v>
      </c>
      <c r="D76" s="174">
        <f>D52+D70+D74</f>
        <v>2078556</v>
      </c>
      <c r="E76" s="174">
        <f>E52+E70+E74</f>
        <v>536453</v>
      </c>
      <c r="F76" s="174">
        <f>F52+F70+F74</f>
        <v>890531</v>
      </c>
      <c r="G76" s="519">
        <f>+D76+E76+F76</f>
        <v>3505540</v>
      </c>
      <c r="H76" s="355">
        <f>H52+H70+H74</f>
        <v>1885125</v>
      </c>
      <c r="I76" s="519">
        <f t="shared" si="14"/>
        <v>33.86614328830124</v>
      </c>
      <c r="J76" s="519">
        <f>J52+J70+J74</f>
        <v>711384</v>
      </c>
      <c r="K76" s="519">
        <f>(J76/M76)*100</f>
        <v>12.779965507329694</v>
      </c>
      <c r="L76" s="519">
        <f t="shared" si="16"/>
        <v>20.293136007576578</v>
      </c>
      <c r="M76" s="519">
        <f>M52+M70+M74</f>
        <v>5566400</v>
      </c>
      <c r="N76" s="519">
        <f t="shared" si="17"/>
        <v>62.976789307272206</v>
      </c>
    </row>
    <row r="77" spans="2:14" ht="12.75">
      <c r="B77" s="21"/>
      <c r="C77" s="27"/>
      <c r="D77" s="175"/>
      <c r="E77" s="175"/>
      <c r="F77" s="175"/>
      <c r="G77" s="530"/>
      <c r="H77" s="362"/>
      <c r="I77" s="529"/>
      <c r="J77" s="530"/>
      <c r="K77" s="529"/>
      <c r="L77" s="529"/>
      <c r="M77" s="530"/>
      <c r="N77" s="530"/>
    </row>
    <row r="78" spans="9:14" ht="12.75">
      <c r="I78" s="529"/>
      <c r="K78" s="529"/>
      <c r="L78" s="529"/>
      <c r="N78" s="529"/>
    </row>
    <row r="79" spans="2:14" ht="12.75">
      <c r="B79" s="21"/>
      <c r="C79" s="27"/>
      <c r="D79" s="175"/>
      <c r="E79" s="175"/>
      <c r="F79" s="175"/>
      <c r="G79" s="533" t="s">
        <v>33</v>
      </c>
      <c r="H79" s="362"/>
      <c r="I79" s="530"/>
      <c r="J79" s="530"/>
      <c r="K79" s="530"/>
      <c r="L79" s="530"/>
      <c r="M79" s="530"/>
      <c r="N79" s="530"/>
    </row>
    <row r="80" ht="12.75">
      <c r="G80" s="531" t="s">
        <v>33</v>
      </c>
    </row>
    <row r="83" spans="3:14" ht="12.75">
      <c r="C83" s="25">
        <v>3</v>
      </c>
      <c r="N83" s="531">
        <f>4399879.79</f>
        <v>4399879.79</v>
      </c>
    </row>
    <row r="86" ht="12.75">
      <c r="G86" s="531" t="s">
        <v>33</v>
      </c>
    </row>
    <row r="87" ht="12.75">
      <c r="G87" s="531" t="s">
        <v>33</v>
      </c>
    </row>
    <row r="88" ht="12.75">
      <c r="G88" s="531" t="s">
        <v>33</v>
      </c>
    </row>
  </sheetData>
  <mergeCells count="10">
    <mergeCell ref="D4:G4"/>
    <mergeCell ref="J4:L4"/>
    <mergeCell ref="J5:L5"/>
    <mergeCell ref="H4:I4"/>
    <mergeCell ref="H5:I5"/>
    <mergeCell ref="D56:G56"/>
    <mergeCell ref="H56:I56"/>
    <mergeCell ref="J56:L56"/>
    <mergeCell ref="H57:I57"/>
    <mergeCell ref="J57:L57"/>
  </mergeCells>
  <printOptions gridLines="1" horizontalCentered="1"/>
  <pageMargins left="0.7480314960629921" right="0.7480314960629921" top="0.8" bottom="0.5511811023622047" header="0.5118110236220472" footer="0.5118110236220472"/>
  <pageSetup blackAndWhite="1" horizontalDpi="600" verticalDpi="600" orientation="landscape" paperSize="9" scale="70" r:id="rId2"/>
  <rowBreaks count="1" manualBreakCount="1">
    <brk id="5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4"/>
  <sheetViews>
    <sheetView workbookViewId="0" topLeftCell="A1">
      <selection activeCell="C16" sqref="C16"/>
    </sheetView>
  </sheetViews>
  <sheetFormatPr defaultColWidth="9.140625" defaultRowHeight="12.75"/>
  <cols>
    <col min="1" max="1" width="3.7109375" style="124" customWidth="1"/>
    <col min="2" max="2" width="21.8515625" style="124" customWidth="1"/>
    <col min="3" max="4" width="11.57421875" style="125" customWidth="1"/>
    <col min="5" max="5" width="10.7109375" style="125" customWidth="1"/>
    <col min="6" max="6" width="10.7109375" style="531" customWidth="1"/>
    <col min="7" max="7" width="10.00390625" style="125" customWidth="1"/>
    <col min="8" max="8" width="16.28125" style="125" customWidth="1"/>
    <col min="9" max="11" width="8.28125" style="591" customWidth="1"/>
    <col min="12" max="12" width="9.7109375" style="124" customWidth="1"/>
    <col min="13" max="13" width="9.57421875" style="124" customWidth="1"/>
    <col min="14" max="14" width="11.421875" style="124" customWidth="1"/>
    <col min="15" max="16" width="10.28125" style="124" customWidth="1"/>
    <col min="17" max="17" width="8.28125" style="124" customWidth="1"/>
    <col min="18" max="18" width="9.57421875" style="124" customWidth="1"/>
    <col min="19" max="19" width="8.28125" style="124" customWidth="1"/>
    <col min="20" max="20" width="8.140625" style="124" customWidth="1"/>
    <col min="21" max="21" width="9.140625" style="591" customWidth="1"/>
    <col min="22" max="22" width="10.140625" style="124" customWidth="1"/>
    <col min="23" max="24" width="11.57421875" style="591" customWidth="1"/>
    <col min="25" max="16384" width="9.140625" style="124" customWidth="1"/>
  </cols>
  <sheetData>
    <row r="1" spans="1:22" ht="15">
      <c r="A1" s="503"/>
      <c r="B1" s="503"/>
      <c r="C1" s="234"/>
      <c r="D1" s="234"/>
      <c r="E1" s="329"/>
      <c r="F1" s="588"/>
      <c r="G1" s="329"/>
      <c r="H1" s="329"/>
      <c r="I1" s="589"/>
      <c r="J1" s="589"/>
      <c r="K1" s="589"/>
      <c r="L1" s="590"/>
      <c r="M1" s="590"/>
      <c r="N1" s="590"/>
      <c r="O1" s="590"/>
      <c r="P1" s="590"/>
      <c r="V1" s="503"/>
    </row>
    <row r="2" spans="12:21" ht="15">
      <c r="L2" s="590"/>
      <c r="M2" s="590"/>
      <c r="N2" s="590"/>
      <c r="O2" s="590"/>
      <c r="S2" s="503"/>
      <c r="T2" s="503"/>
      <c r="U2" s="330"/>
    </row>
    <row r="3" spans="11:26" ht="12.75">
      <c r="K3" s="503"/>
      <c r="L3" s="503"/>
      <c r="M3" s="503"/>
      <c r="N3" s="592"/>
      <c r="O3" s="592"/>
      <c r="Q3" s="592"/>
      <c r="R3" s="592"/>
      <c r="S3" s="592"/>
      <c r="T3" s="592"/>
      <c r="U3" s="592"/>
      <c r="V3" s="592"/>
      <c r="W3" s="593"/>
      <c r="X3" s="124"/>
      <c r="Y3" s="591"/>
      <c r="Z3" s="591"/>
    </row>
    <row r="4" spans="1:26" ht="12.75">
      <c r="A4" s="504" t="s">
        <v>4</v>
      </c>
      <c r="B4" s="504" t="s">
        <v>5</v>
      </c>
      <c r="C4" s="594" t="s">
        <v>110</v>
      </c>
      <c r="D4" s="594" t="s">
        <v>111</v>
      </c>
      <c r="E4" s="594" t="s">
        <v>112</v>
      </c>
      <c r="F4" s="331" t="s">
        <v>3</v>
      </c>
      <c r="G4" s="594" t="s">
        <v>113</v>
      </c>
      <c r="H4" s="594" t="s">
        <v>114</v>
      </c>
      <c r="I4" s="330"/>
      <c r="J4" s="592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93"/>
      <c r="X4" s="592"/>
      <c r="Y4" s="595"/>
      <c r="Z4" s="596"/>
    </row>
    <row r="5" spans="1:26" ht="12.75">
      <c r="A5" s="597" t="s">
        <v>6</v>
      </c>
      <c r="B5" s="597"/>
      <c r="C5" s="332" t="s">
        <v>115</v>
      </c>
      <c r="D5" s="332"/>
      <c r="E5" s="333"/>
      <c r="F5" s="598" t="s">
        <v>168</v>
      </c>
      <c r="G5" s="333" t="s">
        <v>96</v>
      </c>
      <c r="H5" s="333" t="s">
        <v>116</v>
      </c>
      <c r="I5" s="330"/>
      <c r="J5" s="503"/>
      <c r="K5" s="503"/>
      <c r="L5" s="503"/>
      <c r="M5" s="503"/>
      <c r="N5" s="592"/>
      <c r="O5" s="592"/>
      <c r="P5" s="592"/>
      <c r="Q5" s="592"/>
      <c r="R5" s="592"/>
      <c r="S5" s="503"/>
      <c r="T5" s="503"/>
      <c r="U5" s="503"/>
      <c r="V5" s="503"/>
      <c r="W5" s="330"/>
      <c r="X5" s="503"/>
      <c r="Y5" s="595"/>
      <c r="Z5" s="596"/>
    </row>
    <row r="6" spans="1:26" ht="12.75">
      <c r="A6" s="597"/>
      <c r="B6" s="597"/>
      <c r="C6" s="332"/>
      <c r="D6" s="332"/>
      <c r="E6" s="690" t="s">
        <v>117</v>
      </c>
      <c r="F6" s="678"/>
      <c r="G6" s="678"/>
      <c r="H6" s="505"/>
      <c r="I6" s="330"/>
      <c r="K6" s="503"/>
      <c r="L6" s="503"/>
      <c r="M6" s="503"/>
      <c r="N6" s="592"/>
      <c r="O6" s="592"/>
      <c r="P6" s="592"/>
      <c r="Q6" s="592"/>
      <c r="R6" s="503"/>
      <c r="S6" s="503"/>
      <c r="T6" s="503"/>
      <c r="U6" s="503"/>
      <c r="V6" s="503"/>
      <c r="W6" s="330"/>
      <c r="X6" s="503"/>
      <c r="Y6" s="591"/>
      <c r="Z6" s="591"/>
    </row>
    <row r="7" spans="1:26" ht="12.75">
      <c r="A7" s="294">
        <v>1</v>
      </c>
      <c r="B7" s="334" t="s">
        <v>7</v>
      </c>
      <c r="C7" s="599">
        <f>'TABLE-4'!J7</f>
        <v>50.09062922576747</v>
      </c>
      <c r="D7" s="599">
        <f>'TABLE-3'!J7</f>
        <v>48.93850319519969</v>
      </c>
      <c r="E7" s="600">
        <f>'TABLE-5'!N8</f>
        <v>75.65812680454124</v>
      </c>
      <c r="F7" s="600">
        <f>('TABLE-5'!D8*100)/('TABLE-5'!M8)</f>
        <v>45.76251257463125</v>
      </c>
      <c r="G7" s="599">
        <f>'TABLE-5'!K8</f>
        <v>22.16531884039037</v>
      </c>
      <c r="H7" s="600">
        <f>'TABLE-5'!L8</f>
        <v>29.29667938733574</v>
      </c>
      <c r="K7" s="124"/>
      <c r="N7" s="591"/>
      <c r="O7" s="591"/>
      <c r="P7" s="591"/>
      <c r="Q7" s="591"/>
      <c r="R7" s="591"/>
      <c r="S7" s="591"/>
      <c r="T7" s="591"/>
      <c r="V7" s="601"/>
      <c r="Y7" s="591"/>
      <c r="Z7" s="591"/>
    </row>
    <row r="8" spans="1:26" ht="12.75">
      <c r="A8" s="294">
        <v>2</v>
      </c>
      <c r="B8" s="334" t="s">
        <v>8</v>
      </c>
      <c r="C8" s="599">
        <f>'TABLE-4'!J8</f>
        <v>35.94849220389189</v>
      </c>
      <c r="D8" s="599">
        <f>'TABLE-3'!J8</f>
        <v>35.94849220389189</v>
      </c>
      <c r="E8" s="600">
        <f>'TABLE-5'!N9</f>
        <v>53.55916685740444</v>
      </c>
      <c r="F8" s="600">
        <f>('TABLE-5'!D9*100)/('TABLE-5'!M9)</f>
        <v>0.02288853284504463</v>
      </c>
      <c r="G8" s="599">
        <f>'TABLE-5'!K9</f>
        <v>4.646372167544061</v>
      </c>
      <c r="H8" s="600">
        <f>'TABLE-5'!L9</f>
        <v>8.675213675213675</v>
      </c>
      <c r="K8" s="124"/>
      <c r="N8" s="591"/>
      <c r="O8" s="591"/>
      <c r="P8" s="591"/>
      <c r="Q8" s="591"/>
      <c r="R8" s="591"/>
      <c r="S8" s="591"/>
      <c r="T8" s="591"/>
      <c r="V8" s="601"/>
      <c r="Y8" s="591"/>
      <c r="Z8" s="591"/>
    </row>
    <row r="9" spans="1:26" ht="12.75">
      <c r="A9" s="294">
        <v>3</v>
      </c>
      <c r="B9" s="334" t="s">
        <v>9</v>
      </c>
      <c r="C9" s="599">
        <f>'TABLE-4'!J9</f>
        <v>56.23098275027674</v>
      </c>
      <c r="D9" s="599">
        <f>'TABLE-3'!J9</f>
        <v>56.23098275027674</v>
      </c>
      <c r="E9" s="600">
        <f>'TABLE-5'!N10</f>
        <v>68.34904587137812</v>
      </c>
      <c r="F9" s="600">
        <f>('TABLE-5'!D10*100)/('TABLE-5'!M10)</f>
        <v>23.989236993876563</v>
      </c>
      <c r="G9" s="599">
        <f>'TABLE-5'!K10</f>
        <v>12.389328004590105</v>
      </c>
      <c r="H9" s="600">
        <f>'TABLE-5'!L10</f>
        <v>18.126555896485844</v>
      </c>
      <c r="K9" s="124"/>
      <c r="N9" s="591"/>
      <c r="O9" s="591"/>
      <c r="P9" s="591"/>
      <c r="Q9" s="591"/>
      <c r="R9" s="591"/>
      <c r="S9" s="591"/>
      <c r="T9" s="591"/>
      <c r="V9" s="601"/>
      <c r="Y9" s="591"/>
      <c r="Z9" s="591"/>
    </row>
    <row r="10" spans="1:26" ht="12.75">
      <c r="A10" s="294">
        <v>4</v>
      </c>
      <c r="B10" s="334" t="s">
        <v>10</v>
      </c>
      <c r="C10" s="599">
        <f>'TABLE-4'!J10</f>
        <v>67.9657170047886</v>
      </c>
      <c r="D10" s="599">
        <f>'TABLE-3'!J10</f>
        <v>67.9657170047886</v>
      </c>
      <c r="E10" s="600">
        <f>'TABLE-5'!N11</f>
        <v>69.91951458711289</v>
      </c>
      <c r="F10" s="600">
        <f>('TABLE-5'!D11*100)/('TABLE-5'!M11)</f>
        <v>45.65692710749817</v>
      </c>
      <c r="G10" s="599">
        <f>'TABLE-5'!K11</f>
        <v>13.004909137886486</v>
      </c>
      <c r="H10" s="600">
        <f>'TABLE-5'!L11</f>
        <v>18.599827551267737</v>
      </c>
      <c r="K10" s="124"/>
      <c r="N10" s="591"/>
      <c r="O10" s="591"/>
      <c r="P10" s="591"/>
      <c r="Q10" s="591"/>
      <c r="R10" s="591"/>
      <c r="S10" s="591"/>
      <c r="T10" s="591"/>
      <c r="V10" s="601"/>
      <c r="Y10" s="591"/>
      <c r="Z10" s="591"/>
    </row>
    <row r="11" spans="1:26" ht="12.75">
      <c r="A11" s="294">
        <v>5</v>
      </c>
      <c r="B11" s="334" t="s">
        <v>11</v>
      </c>
      <c r="C11" s="599">
        <f>'TABLE-4'!J11</f>
        <v>44.830503186082474</v>
      </c>
      <c r="D11" s="599">
        <f>'TABLE-3'!J11</f>
        <v>44.830503186082474</v>
      </c>
      <c r="E11" s="600">
        <f>'TABLE-5'!N12</f>
        <v>68.80519681385817</v>
      </c>
      <c r="F11" s="600">
        <f>('TABLE-5'!D12*100)/('TABLE-5'!M12)</f>
        <v>33.10494161317764</v>
      </c>
      <c r="G11" s="599">
        <f>'TABLE-5'!K12</f>
        <v>18.74874332998221</v>
      </c>
      <c r="H11" s="600">
        <f>'TABLE-5'!L12</f>
        <v>27.249022164276404</v>
      </c>
      <c r="K11" s="124"/>
      <c r="N11" s="591"/>
      <c r="O11" s="591"/>
      <c r="P11" s="591"/>
      <c r="Q11" s="591"/>
      <c r="R11" s="591"/>
      <c r="S11" s="591"/>
      <c r="T11" s="591"/>
      <c r="V11" s="601"/>
      <c r="Y11" s="591"/>
      <c r="Z11" s="591"/>
    </row>
    <row r="12" spans="1:26" ht="12.75">
      <c r="A12" s="294">
        <v>6</v>
      </c>
      <c r="B12" s="334" t="s">
        <v>12</v>
      </c>
      <c r="C12" s="599">
        <f>'TABLE-4'!J12</f>
        <v>29.427178286046242</v>
      </c>
      <c r="D12" s="599">
        <f>'TABLE-3'!J12</f>
        <v>29.427178286046242</v>
      </c>
      <c r="E12" s="600">
        <f>'TABLE-5'!N13</f>
        <v>51.32410693659827</v>
      </c>
      <c r="F12" s="600">
        <f>('TABLE-5'!D13*100)/('TABLE-5'!M13)</f>
        <v>14.303715059747569</v>
      </c>
      <c r="G12" s="599">
        <f>'TABLE-5'!K13</f>
        <v>6.1805657643278655</v>
      </c>
      <c r="H12" s="600">
        <f>'TABLE-5'!L13</f>
        <v>12.04222758705348</v>
      </c>
      <c r="K12" s="124"/>
      <c r="N12" s="591"/>
      <c r="O12" s="591"/>
      <c r="P12" s="591"/>
      <c r="Q12" s="591"/>
      <c r="R12" s="591"/>
      <c r="S12" s="591"/>
      <c r="T12" s="591"/>
      <c r="V12" s="601"/>
      <c r="Y12" s="591"/>
      <c r="Z12" s="591"/>
    </row>
    <row r="13" spans="1:26" ht="12.75">
      <c r="A13" s="294">
        <v>7</v>
      </c>
      <c r="B13" s="334" t="s">
        <v>13</v>
      </c>
      <c r="C13" s="599">
        <f>'TABLE-4'!J13</f>
        <v>74.19902117173311</v>
      </c>
      <c r="D13" s="599">
        <f>'TABLE-3'!J13</f>
        <v>57.32446364520282</v>
      </c>
      <c r="E13" s="600">
        <f>'TABLE-5'!N14</f>
        <v>79.11711660491663</v>
      </c>
      <c r="F13" s="600">
        <f>('TABLE-5'!D14*100)/('TABLE-5'!M14)</f>
        <v>48.39149839386732</v>
      </c>
      <c r="G13" s="599">
        <f>'TABLE-5'!K14</f>
        <v>13.45487509436227</v>
      </c>
      <c r="H13" s="600">
        <f>'TABLE-5'!L14</f>
        <v>17.006275849954488</v>
      </c>
      <c r="K13" s="124"/>
      <c r="N13" s="591"/>
      <c r="O13" s="591"/>
      <c r="P13" s="591"/>
      <c r="Q13" s="591"/>
      <c r="R13" s="591"/>
      <c r="S13" s="591"/>
      <c r="T13" s="591"/>
      <c r="V13" s="601"/>
      <c r="Y13" s="591"/>
      <c r="Z13" s="591"/>
    </row>
    <row r="14" spans="1:26" ht="12.75">
      <c r="A14" s="294">
        <v>8</v>
      </c>
      <c r="B14" s="334" t="s">
        <v>159</v>
      </c>
      <c r="C14" s="599">
        <f>'TABLE-4'!J14</f>
        <v>50.391690110365715</v>
      </c>
      <c r="D14" s="599">
        <f>'TABLE-3'!J14</f>
        <v>27.015797446440164</v>
      </c>
      <c r="E14" s="600">
        <f>'TABLE-5'!N15</f>
        <v>50.977250881127844</v>
      </c>
      <c r="F14" s="600">
        <f>('TABLE-5'!D15*100)/('TABLE-5'!M15)</f>
        <v>2.1147068247356615</v>
      </c>
      <c r="G14" s="599">
        <f>'TABLE-5'!K15</f>
        <v>10.445370073694328</v>
      </c>
      <c r="H14" s="600">
        <f>'TABLE-5'!L15</f>
        <v>20.490257699560026</v>
      </c>
      <c r="K14" s="124"/>
      <c r="N14" s="591"/>
      <c r="O14" s="591"/>
      <c r="P14" s="591"/>
      <c r="Q14" s="591"/>
      <c r="R14" s="591"/>
      <c r="S14" s="591"/>
      <c r="T14" s="591"/>
      <c r="V14" s="601"/>
      <c r="Y14" s="591"/>
      <c r="Z14" s="591"/>
    </row>
    <row r="15" spans="1:26" ht="12.75">
      <c r="A15" s="294">
        <v>9</v>
      </c>
      <c r="B15" s="334" t="s">
        <v>14</v>
      </c>
      <c r="C15" s="599">
        <f>'TABLE-4'!J15</f>
        <v>75.48249451878361</v>
      </c>
      <c r="D15" s="599">
        <f>'TABLE-3'!J15</f>
        <v>75.44808329482552</v>
      </c>
      <c r="E15" s="600">
        <f>'TABLE-5'!N16</f>
        <v>38.0575717692438</v>
      </c>
      <c r="F15" s="600">
        <f>('TABLE-5'!D16*100)/('TABLE-5'!M16)</f>
        <v>8.280014073678313</v>
      </c>
      <c r="G15" s="599">
        <f>'TABLE-5'!K16</f>
        <v>4.107429077783134</v>
      </c>
      <c r="H15" s="600">
        <f>'TABLE-5'!L16</f>
        <v>10.792672487587742</v>
      </c>
      <c r="K15" s="124"/>
      <c r="N15" s="591"/>
      <c r="O15" s="591"/>
      <c r="P15" s="591"/>
      <c r="Q15" s="591"/>
      <c r="R15" s="591"/>
      <c r="S15" s="591"/>
      <c r="T15" s="591"/>
      <c r="V15" s="601"/>
      <c r="Y15" s="591"/>
      <c r="Z15" s="591"/>
    </row>
    <row r="16" spans="1:26" ht="12.75">
      <c r="A16" s="294">
        <v>10</v>
      </c>
      <c r="B16" s="334" t="s">
        <v>15</v>
      </c>
      <c r="C16" s="599">
        <f>'TABLE-4'!J16</f>
        <v>38.545846559262145</v>
      </c>
      <c r="D16" s="599">
        <f>'TABLE-3'!J16</f>
        <v>36.826974905671676</v>
      </c>
      <c r="E16" s="600">
        <f>'TABLE-5'!N17</f>
        <v>58.139534883720934</v>
      </c>
      <c r="F16" s="600">
        <f>('TABLE-5'!D17*100)/('TABLE-5'!M17)</f>
        <v>9.546267685802569</v>
      </c>
      <c r="G16" s="599">
        <f>'TABLE-5'!K17</f>
        <v>9.643844527565458</v>
      </c>
      <c r="H16" s="600">
        <f>'TABLE-5'!L17</f>
        <v>16.587412587412587</v>
      </c>
      <c r="K16" s="124"/>
      <c r="N16" s="591"/>
      <c r="O16" s="591"/>
      <c r="P16" s="591"/>
      <c r="Q16" s="591"/>
      <c r="R16" s="591"/>
      <c r="S16" s="591"/>
      <c r="T16" s="591"/>
      <c r="V16" s="601"/>
      <c r="Y16" s="591"/>
      <c r="Z16" s="591"/>
    </row>
    <row r="17" spans="1:26" ht="12.75">
      <c r="A17" s="294">
        <v>11</v>
      </c>
      <c r="B17" s="334" t="s">
        <v>16</v>
      </c>
      <c r="C17" s="599">
        <f>'TABLE-4'!J17</f>
        <v>36.97015536856701</v>
      </c>
      <c r="D17" s="599">
        <f>'TABLE-3'!J17</f>
        <v>34.02351013204753</v>
      </c>
      <c r="E17" s="600">
        <f>'TABLE-5'!N18</f>
        <v>54.69618377176732</v>
      </c>
      <c r="F17" s="600">
        <f>('TABLE-5'!D18*100)/('TABLE-5'!M18)</f>
        <v>12.754723971841424</v>
      </c>
      <c r="G17" s="599">
        <f>'TABLE-5'!K18</f>
        <v>5.7613931085587256</v>
      </c>
      <c r="H17" s="600">
        <f>'TABLE-5'!L18</f>
        <v>10.533446232006774</v>
      </c>
      <c r="K17" s="124"/>
      <c r="N17" s="591"/>
      <c r="O17" s="591"/>
      <c r="P17" s="591"/>
      <c r="Q17" s="591"/>
      <c r="R17" s="591"/>
      <c r="S17" s="591"/>
      <c r="T17" s="591"/>
      <c r="V17" s="601"/>
      <c r="Y17" s="591"/>
      <c r="Z17" s="591"/>
    </row>
    <row r="18" spans="1:26" ht="12.75">
      <c r="A18" s="294">
        <v>12</v>
      </c>
      <c r="B18" s="334" t="s">
        <v>17</v>
      </c>
      <c r="C18" s="599">
        <f>'TABLE-4'!J18</f>
        <v>72.93959529050352</v>
      </c>
      <c r="D18" s="599">
        <f>'TABLE-3'!J18</f>
        <v>48.31211042768098</v>
      </c>
      <c r="E18" s="600">
        <f>'TABLE-5'!N19</f>
        <v>52.752820949542254</v>
      </c>
      <c r="F18" s="600">
        <f>('TABLE-5'!D19*100)/('TABLE-5'!M19)</f>
        <v>23.054431906890922</v>
      </c>
      <c r="G18" s="599">
        <f>'TABLE-5'!K19</f>
        <v>6.230927542402952</v>
      </c>
      <c r="H18" s="600">
        <f>'TABLE-5'!L19</f>
        <v>11.811553259612023</v>
      </c>
      <c r="K18" s="124"/>
      <c r="N18" s="591"/>
      <c r="O18" s="591"/>
      <c r="P18" s="591"/>
      <c r="Q18" s="591"/>
      <c r="R18" s="591"/>
      <c r="S18" s="591"/>
      <c r="T18" s="591"/>
      <c r="V18" s="601"/>
      <c r="Y18" s="591"/>
      <c r="Z18" s="591"/>
    </row>
    <row r="19" spans="1:26" ht="12.75">
      <c r="A19" s="294">
        <v>13</v>
      </c>
      <c r="B19" s="334" t="s">
        <v>161</v>
      </c>
      <c r="C19" s="599">
        <f>'TABLE-4'!J19</f>
        <v>54.412805988266236</v>
      </c>
      <c r="D19" s="599">
        <f>'TABLE-3'!J19</f>
        <v>41.48290511834918</v>
      </c>
      <c r="E19" s="600">
        <f>'TABLE-5'!N20</f>
        <v>73.28090709583029</v>
      </c>
      <c r="F19" s="600">
        <f>('TABLE-5'!D20*100)/('TABLE-5'!M20)</f>
        <v>19.007559131919045</v>
      </c>
      <c r="G19" s="599">
        <f>'TABLE-5'!K20</f>
        <v>5.858327237259205</v>
      </c>
      <c r="H19" s="600">
        <f>'TABLE-5'!L20</f>
        <v>7.99434323267615</v>
      </c>
      <c r="K19" s="124"/>
      <c r="N19" s="591"/>
      <c r="O19" s="591"/>
      <c r="P19" s="591"/>
      <c r="Q19" s="591"/>
      <c r="R19" s="591"/>
      <c r="S19" s="591"/>
      <c r="T19" s="591"/>
      <c r="V19" s="601"/>
      <c r="Y19" s="591"/>
      <c r="Z19" s="591"/>
    </row>
    <row r="20" spans="1:26" ht="12.75">
      <c r="A20" s="294">
        <v>14</v>
      </c>
      <c r="B20" s="334" t="s">
        <v>76</v>
      </c>
      <c r="C20" s="599">
        <f>'TABLE-4'!J20</f>
        <v>69.85288962177182</v>
      </c>
      <c r="D20" s="599">
        <f>'TABLE-3'!J20</f>
        <v>69.85288962177182</v>
      </c>
      <c r="E20" s="600">
        <f>'TABLE-5'!N21</f>
        <v>64.60874446546936</v>
      </c>
      <c r="F20" s="600">
        <f>('TABLE-5'!D21*100)/('TABLE-5'!M21)</f>
        <v>36.378641823393174</v>
      </c>
      <c r="G20" s="599">
        <f>'TABLE-5'!K21</f>
        <v>25.46571843876978</v>
      </c>
      <c r="H20" s="600">
        <f>'TABLE-5'!L21</f>
        <v>39.415281397984955</v>
      </c>
      <c r="K20" s="124"/>
      <c r="N20" s="591"/>
      <c r="O20" s="591"/>
      <c r="P20" s="591"/>
      <c r="Q20" s="591"/>
      <c r="R20" s="591"/>
      <c r="S20" s="591"/>
      <c r="T20" s="591"/>
      <c r="V20" s="601"/>
      <c r="Y20" s="591"/>
      <c r="Z20" s="591"/>
    </row>
    <row r="21" spans="1:26" ht="12.75">
      <c r="A21" s="294">
        <v>15</v>
      </c>
      <c r="B21" s="334" t="s">
        <v>103</v>
      </c>
      <c r="C21" s="599">
        <f>'TABLE-4'!J21</f>
        <v>81.06560783046308</v>
      </c>
      <c r="D21" s="599">
        <f>'TABLE-3'!J21</f>
        <v>78.08301398956554</v>
      </c>
      <c r="E21" s="600">
        <f>'TABLE-5'!N22</f>
        <v>42.058893093661304</v>
      </c>
      <c r="F21" s="600">
        <f>('TABLE-5'!D22*100)/('TABLE-5'!M22)</f>
        <v>6.856078524124881</v>
      </c>
      <c r="G21" s="599">
        <f>'TABLE-5'!K22</f>
        <v>7.358680227057711</v>
      </c>
      <c r="H21" s="600">
        <f>'TABLE-5'!L22</f>
        <v>17.496133839448895</v>
      </c>
      <c r="K21" s="124"/>
      <c r="N21" s="591"/>
      <c r="O21" s="591"/>
      <c r="P21" s="591"/>
      <c r="Q21" s="591"/>
      <c r="R21" s="591"/>
      <c r="S21" s="591"/>
      <c r="T21" s="591"/>
      <c r="V21" s="601"/>
      <c r="Y21" s="591"/>
      <c r="Z21" s="591"/>
    </row>
    <row r="22" spans="1:26" ht="12.75">
      <c r="A22" s="294">
        <v>16</v>
      </c>
      <c r="B22" s="334" t="s">
        <v>20</v>
      </c>
      <c r="C22" s="599">
        <f>'TABLE-4'!J22</f>
        <v>78.15571516942745</v>
      </c>
      <c r="D22" s="599">
        <f>'TABLE-3'!J22</f>
        <v>78.12822187091896</v>
      </c>
      <c r="E22" s="600">
        <f>'TABLE-5'!N23</f>
        <v>67.69945565513828</v>
      </c>
      <c r="F22" s="600">
        <f>('TABLE-5'!D23*100)/('TABLE-5'!M23)</f>
        <v>35.272447352504535</v>
      </c>
      <c r="G22" s="599">
        <f>'TABLE-5'!K23</f>
        <v>6.602518282289547</v>
      </c>
      <c r="H22" s="600">
        <f>'TABLE-5'!L23</f>
        <v>9.752690355329948</v>
      </c>
      <c r="K22" s="124"/>
      <c r="N22" s="591"/>
      <c r="O22" s="591"/>
      <c r="P22" s="591"/>
      <c r="Q22" s="591"/>
      <c r="R22" s="591"/>
      <c r="S22" s="591"/>
      <c r="T22" s="591"/>
      <c r="V22" s="601"/>
      <c r="Y22" s="591"/>
      <c r="Z22" s="591"/>
    </row>
    <row r="23" spans="1:26" ht="12.75">
      <c r="A23" s="294">
        <v>17</v>
      </c>
      <c r="B23" s="334" t="s">
        <v>21</v>
      </c>
      <c r="C23" s="599">
        <f>'TABLE-4'!J23</f>
        <v>43.11122727407539</v>
      </c>
      <c r="D23" s="599">
        <f>'TABLE-3'!J23</f>
        <v>42.76125544977311</v>
      </c>
      <c r="E23" s="600">
        <f>'TABLE-5'!N24</f>
        <v>69.34391052734247</v>
      </c>
      <c r="F23" s="600">
        <f>('TABLE-5'!D24*100)/('TABLE-5'!M24)</f>
        <v>39.532696100743436</v>
      </c>
      <c r="G23" s="599">
        <f>'TABLE-5'!K24</f>
        <v>9.395929514272709</v>
      </c>
      <c r="H23" s="600">
        <f>'TABLE-5'!L24</f>
        <v>13.549754322793595</v>
      </c>
      <c r="K23" s="124"/>
      <c r="N23" s="591"/>
      <c r="O23" s="591"/>
      <c r="P23" s="591"/>
      <c r="Q23" s="591"/>
      <c r="R23" s="591"/>
      <c r="S23" s="591"/>
      <c r="T23" s="591"/>
      <c r="V23" s="601"/>
      <c r="Y23" s="591"/>
      <c r="Z23" s="591"/>
    </row>
    <row r="24" spans="1:26" ht="12.75">
      <c r="A24" s="294">
        <v>18</v>
      </c>
      <c r="B24" s="334" t="s">
        <v>19</v>
      </c>
      <c r="C24" s="599">
        <f>'TABLE-4'!J24</f>
        <v>125.77211655906473</v>
      </c>
      <c r="D24" s="599">
        <f>'TABLE-3'!J24</f>
        <v>125.77211655906473</v>
      </c>
      <c r="E24" s="600">
        <f>'TABLE-5'!N25</f>
        <v>27.150388457269703</v>
      </c>
      <c r="F24" s="600">
        <f>('TABLE-5'!D25*100)/('TABLE-5'!M25)</f>
        <v>13.346281908990012</v>
      </c>
      <c r="G24" s="599">
        <f>'TABLE-5'!K25</f>
        <v>1.1514983351831298</v>
      </c>
      <c r="H24" s="600">
        <f>'TABLE-5'!L25</f>
        <v>4.2411854879918245</v>
      </c>
      <c r="K24" s="124"/>
      <c r="N24" s="591"/>
      <c r="O24" s="591"/>
      <c r="P24" s="591"/>
      <c r="Q24" s="591"/>
      <c r="R24" s="591"/>
      <c r="S24" s="591"/>
      <c r="T24" s="591"/>
      <c r="V24" s="601"/>
      <c r="Y24" s="591"/>
      <c r="Z24" s="591"/>
    </row>
    <row r="25" spans="1:26" ht="12.75">
      <c r="A25" s="294">
        <v>19</v>
      </c>
      <c r="B25" s="334" t="s">
        <v>123</v>
      </c>
      <c r="C25" s="599">
        <f>'TABLE-4'!J25</f>
        <v>36.20704730261432</v>
      </c>
      <c r="D25" s="599">
        <f>'TABLE-3'!J25</f>
        <v>36.20704730261432</v>
      </c>
      <c r="E25" s="600">
        <f>'TABLE-5'!N26</f>
        <v>64.53755131610723</v>
      </c>
      <c r="F25" s="600">
        <f>('TABLE-5'!D26*100)/('TABLE-5'!M26)</f>
        <v>3.6464622071963295</v>
      </c>
      <c r="G25" s="599">
        <f>'TABLE-5'!K26</f>
        <v>4.721081864283989</v>
      </c>
      <c r="H25" s="600">
        <f>'TABLE-5'!L26</f>
        <v>7.315247895229186</v>
      </c>
      <c r="K25" s="124"/>
      <c r="N25" s="591"/>
      <c r="O25" s="591"/>
      <c r="P25" s="591"/>
      <c r="Q25" s="591"/>
      <c r="R25" s="591"/>
      <c r="S25" s="591"/>
      <c r="T25" s="591"/>
      <c r="V25" s="601"/>
      <c r="Y25" s="591"/>
      <c r="Z25" s="591"/>
    </row>
    <row r="26" spans="1:26" ht="12.75">
      <c r="A26" s="294"/>
      <c r="B26" s="534" t="s">
        <v>221</v>
      </c>
      <c r="C26" s="602">
        <f>'TABLE-4'!J26</f>
        <v>60.61511239887823</v>
      </c>
      <c r="D26" s="599">
        <f>'TABLE-3'!J26</f>
        <v>56.38539866779092</v>
      </c>
      <c r="E26" s="602">
        <f>'TABLE-5'!N27</f>
        <v>67.54134570954163</v>
      </c>
      <c r="F26" s="602">
        <f>('TABLE-5'!D27*100)/('TABLE-5'!M27)</f>
        <v>36.796742105343334</v>
      </c>
      <c r="G26" s="602">
        <f>'TABLE-5'!K27</f>
        <v>13.55012008916557</v>
      </c>
      <c r="H26" s="602">
        <f>'TABLE-5'!L27</f>
        <v>20.061963448932783</v>
      </c>
      <c r="K26" s="124"/>
      <c r="N26" s="591"/>
      <c r="O26" s="591"/>
      <c r="P26" s="591"/>
      <c r="Q26" s="591"/>
      <c r="R26" s="591"/>
      <c r="S26" s="591"/>
      <c r="T26" s="591"/>
      <c r="V26" s="601"/>
      <c r="Y26" s="591"/>
      <c r="Z26" s="591"/>
    </row>
    <row r="27" spans="1:26" ht="12.75">
      <c r="A27" s="294">
        <v>20</v>
      </c>
      <c r="B27" s="334" t="s">
        <v>23</v>
      </c>
      <c r="C27" s="599">
        <f>'TABLE-4'!J27</f>
        <v>116.7914300464636</v>
      </c>
      <c r="D27" s="599">
        <f>'TABLE-3'!J27</f>
        <v>115.82343830665978</v>
      </c>
      <c r="E27" s="600">
        <f>'TABLE-5'!N28</f>
        <v>16.447515043458882</v>
      </c>
      <c r="F27" s="600">
        <f>('TABLE-5'!D28*100)/('TABLE-5'!M28)</f>
        <v>0</v>
      </c>
      <c r="G27" s="599">
        <f>'TABLE-5'!K28</f>
        <v>0.4123022063739693</v>
      </c>
      <c r="H27" s="600">
        <f>'TABLE-5'!L28</f>
        <v>2.5067750677506777</v>
      </c>
      <c r="K27" s="124"/>
      <c r="N27" s="591"/>
      <c r="O27" s="591"/>
      <c r="P27" s="591"/>
      <c r="Q27" s="591"/>
      <c r="R27" s="591"/>
      <c r="S27" s="591"/>
      <c r="T27" s="591"/>
      <c r="V27" s="601"/>
      <c r="Y27" s="591"/>
      <c r="Z27" s="591"/>
    </row>
    <row r="28" spans="1:26" ht="12.75">
      <c r="A28" s="294">
        <v>21</v>
      </c>
      <c r="B28" s="334" t="s">
        <v>256</v>
      </c>
      <c r="C28" s="599">
        <f>'TABLE-4'!J28</f>
        <v>318.54659763313606</v>
      </c>
      <c r="D28" s="599">
        <f>'TABLE-3'!J28</f>
        <v>318.54659763313606</v>
      </c>
      <c r="E28" s="600">
        <f>'TABLE-5'!N29</f>
        <v>7.38956289545481</v>
      </c>
      <c r="F28" s="600">
        <f>('TABLE-5'!D29*100)/('TABLE-5'!M29)</f>
        <v>0.05804841237592152</v>
      </c>
      <c r="G28" s="599">
        <f>'TABLE-5'!K29</f>
        <v>0</v>
      </c>
      <c r="H28" s="600">
        <f>'TABLE-5'!L29</f>
        <v>0</v>
      </c>
      <c r="K28" s="124"/>
      <c r="N28" s="591"/>
      <c r="O28" s="591"/>
      <c r="P28" s="591"/>
      <c r="Q28" s="591"/>
      <c r="R28" s="591"/>
      <c r="S28" s="591"/>
      <c r="T28" s="591"/>
      <c r="V28" s="601"/>
      <c r="Y28" s="591"/>
      <c r="Z28" s="591"/>
    </row>
    <row r="29" spans="1:26" ht="12.75">
      <c r="A29" s="294">
        <v>22</v>
      </c>
      <c r="B29" s="334" t="s">
        <v>166</v>
      </c>
      <c r="C29" s="599">
        <f>'TABLE-4'!J29</f>
        <v>190.48350655219159</v>
      </c>
      <c r="D29" s="599">
        <f>'TABLE-3'!J29</f>
        <v>190.48350655219159</v>
      </c>
      <c r="E29" s="600">
        <f>'TABLE-5'!N30</f>
        <v>19.950657114390093</v>
      </c>
      <c r="F29" s="600">
        <f>('TABLE-5'!D30*100)/('TABLE-5'!M30)</f>
        <v>0.15182426341509703</v>
      </c>
      <c r="G29" s="599">
        <f>'TABLE-5'!K30</f>
        <v>1.2810172225648813</v>
      </c>
      <c r="H29" s="600">
        <f>'TABLE-5'!L30</f>
        <v>6.4209274673008325</v>
      </c>
      <c r="K29" s="124"/>
      <c r="N29" s="591"/>
      <c r="O29" s="591"/>
      <c r="P29" s="591"/>
      <c r="Q29" s="591"/>
      <c r="R29" s="591"/>
      <c r="S29" s="591"/>
      <c r="T29" s="591"/>
      <c r="V29" s="601"/>
      <c r="Y29" s="591"/>
      <c r="Z29" s="591"/>
    </row>
    <row r="30" spans="1:26" ht="12.75">
      <c r="A30" s="294">
        <v>23</v>
      </c>
      <c r="B30" s="334" t="s">
        <v>24</v>
      </c>
      <c r="C30" s="599">
        <f>'TABLE-4'!J30</f>
        <v>266.88505062537223</v>
      </c>
      <c r="D30" s="599">
        <f>'TABLE-3'!J30</f>
        <v>266.5475481437364</v>
      </c>
      <c r="E30" s="600">
        <f>'TABLE-5'!N31</f>
        <v>8.550573514077165</v>
      </c>
      <c r="F30" s="600">
        <f>('TABLE-5'!D31*100)/('TABLE-5'!M31)</f>
        <v>0</v>
      </c>
      <c r="G30" s="599">
        <f>'TABLE-5'!K31</f>
        <v>0.08193058245195889</v>
      </c>
      <c r="H30" s="600">
        <f>'TABLE-5'!L31</f>
        <v>0.9581881533101044</v>
      </c>
      <c r="K30" s="124"/>
      <c r="N30" s="591"/>
      <c r="O30" s="591"/>
      <c r="P30" s="591"/>
      <c r="Q30" s="591"/>
      <c r="R30" s="591"/>
      <c r="S30" s="591"/>
      <c r="T30" s="591"/>
      <c r="V30" s="601"/>
      <c r="Y30" s="591"/>
      <c r="Z30" s="591"/>
    </row>
    <row r="31" spans="1:26" ht="12.75">
      <c r="A31" s="294">
        <v>24</v>
      </c>
      <c r="B31" s="334" t="s">
        <v>22</v>
      </c>
      <c r="C31" s="599">
        <f>'TABLE-4'!J31</f>
        <v>432.8742187974031</v>
      </c>
      <c r="D31" s="599">
        <f>'TABLE-3'!J31</f>
        <v>432.77713730962927</v>
      </c>
      <c r="E31" s="600">
        <f>'TABLE-5'!N32</f>
        <v>1.6627877632279953</v>
      </c>
      <c r="F31" s="600">
        <f>('TABLE-5'!D32*100)/('TABLE-5'!M32)</f>
        <v>0.046266438605837984</v>
      </c>
      <c r="G31" s="599">
        <f>'TABLE-5'!K32</f>
        <v>0.07851274430081598</v>
      </c>
      <c r="H31" s="600">
        <f>'TABLE-5'!L32</f>
        <v>4.721753794266442</v>
      </c>
      <c r="K31" s="124"/>
      <c r="N31" s="591"/>
      <c r="O31" s="591"/>
      <c r="P31" s="591"/>
      <c r="Q31" s="591"/>
      <c r="R31" s="591"/>
      <c r="S31" s="591"/>
      <c r="T31" s="591"/>
      <c r="V31" s="601"/>
      <c r="Y31" s="591"/>
      <c r="Z31" s="591"/>
    </row>
    <row r="32" spans="1:26" ht="12.75">
      <c r="A32" s="294">
        <v>25</v>
      </c>
      <c r="B32" s="334" t="s">
        <v>139</v>
      </c>
      <c r="C32" s="599">
        <f>'TABLE-4'!J32</f>
        <v>79.1117279666898</v>
      </c>
      <c r="D32" s="599">
        <f>'TABLE-3'!J32</f>
        <v>79.08694359076038</v>
      </c>
      <c r="E32" s="600">
        <f>'TABLE-5'!N33</f>
        <v>50.48574114697587</v>
      </c>
      <c r="F32" s="600">
        <f>('TABLE-5'!D33*100)/('TABLE-5'!M33)</f>
        <v>21.01535568787214</v>
      </c>
      <c r="G32" s="599">
        <f>'TABLE-5'!K33</f>
        <v>3.422124725791288</v>
      </c>
      <c r="H32" s="600">
        <f>'TABLE-5'!L33</f>
        <v>6.778398510242085</v>
      </c>
      <c r="K32" s="124"/>
      <c r="N32" s="591"/>
      <c r="O32" s="591"/>
      <c r="P32" s="591"/>
      <c r="Q32" s="591"/>
      <c r="R32" s="591"/>
      <c r="S32" s="591"/>
      <c r="T32" s="591"/>
      <c r="V32" s="601"/>
      <c r="Y32" s="591"/>
      <c r="Z32" s="591"/>
    </row>
    <row r="33" spans="1:26" ht="12.75">
      <c r="A33" s="294">
        <v>26</v>
      </c>
      <c r="B33" s="334" t="s">
        <v>18</v>
      </c>
      <c r="C33" s="599">
        <f>'TABLE-4'!J33</f>
        <v>78.33940816320178</v>
      </c>
      <c r="D33" s="599">
        <f>'TABLE-3'!J33</f>
        <v>73.41092099816044</v>
      </c>
      <c r="E33" s="600">
        <f>'TABLE-5'!N34</f>
        <v>55.53127438010922</v>
      </c>
      <c r="F33" s="600">
        <f>('TABLE-5'!D34*100)/('TABLE-5'!M34)</f>
        <v>25.881754350259488</v>
      </c>
      <c r="G33" s="599">
        <f>'TABLE-5'!K34</f>
        <v>6.452376106644958</v>
      </c>
      <c r="H33" s="600">
        <f>'TABLE-5'!L34</f>
        <v>11.619355360870555</v>
      </c>
      <c r="K33" s="124"/>
      <c r="N33" s="591"/>
      <c r="O33" s="591"/>
      <c r="P33" s="591"/>
      <c r="Q33" s="591"/>
      <c r="R33" s="591"/>
      <c r="S33" s="591"/>
      <c r="T33" s="591"/>
      <c r="V33" s="601"/>
      <c r="Y33" s="591"/>
      <c r="Z33" s="591"/>
    </row>
    <row r="34" spans="1:26" ht="12.75">
      <c r="A34" s="294">
        <v>27</v>
      </c>
      <c r="B34" s="334" t="s">
        <v>102</v>
      </c>
      <c r="C34" s="599">
        <f>'TABLE-4'!J34</f>
        <v>57.91284640973792</v>
      </c>
      <c r="D34" s="599">
        <f>'TABLE-3'!J34</f>
        <v>55.47637986562849</v>
      </c>
      <c r="E34" s="600">
        <f>'TABLE-5'!N35</f>
        <v>61.820349310837706</v>
      </c>
      <c r="F34" s="600">
        <f>('TABLE-5'!D35*100)/('TABLE-5'!M35)</f>
        <v>32.24605137907059</v>
      </c>
      <c r="G34" s="599">
        <f>'TABLE-5'!K35</f>
        <v>23.061050319739078</v>
      </c>
      <c r="H34" s="600">
        <f>'TABLE-5'!L35</f>
        <v>37.303332279450984</v>
      </c>
      <c r="K34" s="124"/>
      <c r="N34" s="591"/>
      <c r="O34" s="591"/>
      <c r="P34" s="591"/>
      <c r="Q34" s="591"/>
      <c r="R34" s="591"/>
      <c r="S34" s="591"/>
      <c r="T34" s="591"/>
      <c r="V34" s="601"/>
      <c r="Y34" s="591"/>
      <c r="Z34" s="591"/>
    </row>
    <row r="35" spans="1:26" ht="12.75">
      <c r="A35" s="294"/>
      <c r="B35" s="534" t="s">
        <v>223</v>
      </c>
      <c r="C35" s="602">
        <f>'TABLE-4'!J35</f>
        <v>73.12071089854885</v>
      </c>
      <c r="D35" s="599">
        <f>'TABLE-3'!J35</f>
        <v>69.34631898017332</v>
      </c>
      <c r="E35" s="602">
        <f>'TABLE-5'!N36</f>
        <v>54.39565968563059</v>
      </c>
      <c r="F35" s="602">
        <f>('TABLE-5'!D36*100)/('TABLE-5'!M36)</f>
        <v>26.27137778547645</v>
      </c>
      <c r="G35" s="602">
        <f>'TABLE-5'!K36</f>
        <v>11.593329324907295</v>
      </c>
      <c r="H35" s="602">
        <f>'TABLE-5'!L36</f>
        <v>21.312967600556266</v>
      </c>
      <c r="K35" s="124"/>
      <c r="N35" s="591"/>
      <c r="O35" s="591"/>
      <c r="P35" s="591"/>
      <c r="Q35" s="591"/>
      <c r="R35" s="591"/>
      <c r="S35" s="591"/>
      <c r="T35" s="591"/>
      <c r="V35" s="601"/>
      <c r="Y35" s="591"/>
      <c r="Z35" s="591"/>
    </row>
    <row r="36" spans="1:26" ht="12.75">
      <c r="A36" s="335">
        <v>28</v>
      </c>
      <c r="B36" s="232" t="s">
        <v>160</v>
      </c>
      <c r="C36" s="599">
        <f>'TABLE-4'!J36</f>
        <v>25.728946441155742</v>
      </c>
      <c r="D36" s="599">
        <f>'TABLE-3'!J36</f>
        <v>24.2049859055673</v>
      </c>
      <c r="E36" s="600">
        <f>'TABLE-5'!N37</f>
        <v>31.780547720862522</v>
      </c>
      <c r="F36" s="600">
        <f>('TABLE-5'!D37*100)/('TABLE-5'!M37)</f>
        <v>4.303521062687653</v>
      </c>
      <c r="G36" s="599">
        <f>'TABLE-5'!K37</f>
        <v>2.8386861977981988</v>
      </c>
      <c r="H36" s="600">
        <f>'TABLE-5'!L37</f>
        <v>8.932150014314342</v>
      </c>
      <c r="K36" s="124"/>
      <c r="N36" s="591"/>
      <c r="O36" s="591"/>
      <c r="P36" s="591"/>
      <c r="Q36" s="591"/>
      <c r="R36" s="591"/>
      <c r="S36" s="591"/>
      <c r="T36" s="591"/>
      <c r="V36" s="601"/>
      <c r="Y36" s="591"/>
      <c r="Z36" s="591"/>
    </row>
    <row r="37" spans="1:26" ht="12.75">
      <c r="A37" s="335">
        <v>29</v>
      </c>
      <c r="B37" s="232" t="s">
        <v>262</v>
      </c>
      <c r="C37" s="599">
        <f>'TABLE-4'!J37</f>
        <v>180.0744538020261</v>
      </c>
      <c r="D37" s="599">
        <f>'TABLE-3'!J37</f>
        <v>180.0744538020261</v>
      </c>
      <c r="E37" s="600">
        <f>'TABLE-5'!N38</f>
        <v>21.869386925136407</v>
      </c>
      <c r="F37" s="600">
        <f>('TABLE-5'!D38*100)/('TABLE-5'!M38)</f>
        <v>0</v>
      </c>
      <c r="G37" s="599">
        <f>'TABLE-5'!K38</f>
        <v>0</v>
      </c>
      <c r="H37" s="600">
        <f>'TABLE-5'!L38</f>
        <v>0</v>
      </c>
      <c r="K37" s="124"/>
      <c r="N37" s="591"/>
      <c r="O37" s="591"/>
      <c r="P37" s="591"/>
      <c r="Q37" s="591"/>
      <c r="R37" s="591"/>
      <c r="S37" s="591"/>
      <c r="T37" s="591"/>
      <c r="V37" s="601"/>
      <c r="Y37" s="591"/>
      <c r="Z37" s="591"/>
    </row>
    <row r="38" spans="1:26" ht="12.75">
      <c r="A38" s="335">
        <v>30</v>
      </c>
      <c r="B38" s="232" t="s">
        <v>227</v>
      </c>
      <c r="C38" s="599">
        <f>'TABLE-4'!J38</f>
        <v>105.87268490126334</v>
      </c>
      <c r="D38" s="599">
        <f>'TABLE-3'!J38</f>
        <v>105.87268490126334</v>
      </c>
      <c r="E38" s="600">
        <f>'TABLE-5'!N39</f>
        <v>38.19944855070785</v>
      </c>
      <c r="F38" s="600">
        <f>('TABLE-5'!D39*100)/('TABLE-5'!M39)</f>
        <v>13.644894460019927</v>
      </c>
      <c r="G38" s="599">
        <f>'TABLE-5'!K39</f>
        <v>0.13902082995435483</v>
      </c>
      <c r="H38" s="600">
        <f>'TABLE-5'!L39</f>
        <v>0.36393412792284596</v>
      </c>
      <c r="K38" s="124"/>
      <c r="N38" s="591"/>
      <c r="O38" s="591"/>
      <c r="P38" s="591"/>
      <c r="Q38" s="591"/>
      <c r="R38" s="591"/>
      <c r="S38" s="591"/>
      <c r="T38" s="591"/>
      <c r="V38" s="601"/>
      <c r="Y38" s="591"/>
      <c r="Z38" s="591"/>
    </row>
    <row r="39" spans="1:26" ht="12.75">
      <c r="A39" s="335">
        <v>31</v>
      </c>
      <c r="B39" s="232" t="s">
        <v>214</v>
      </c>
      <c r="C39" s="599">
        <f>'TABLE-4'!J39</f>
        <v>294.4580164845919</v>
      </c>
      <c r="D39" s="599">
        <f>'TABLE-3'!J39</f>
        <v>294.44714274322746</v>
      </c>
      <c r="E39" s="600">
        <f>'TABLE-5'!N40</f>
        <v>38.57959875031082</v>
      </c>
      <c r="F39" s="600">
        <f>('TABLE-5'!D40*100)/('TABLE-5'!M40)</f>
        <v>5.581501842774527</v>
      </c>
      <c r="G39" s="599">
        <f>'TABLE-5'!K40</f>
        <v>0</v>
      </c>
      <c r="H39" s="600">
        <f>'TABLE-5'!L40</f>
        <v>0</v>
      </c>
      <c r="K39" s="124"/>
      <c r="N39" s="591"/>
      <c r="O39" s="591"/>
      <c r="P39" s="591"/>
      <c r="Q39" s="591"/>
      <c r="R39" s="591"/>
      <c r="S39" s="591"/>
      <c r="T39" s="591"/>
      <c r="V39" s="601"/>
      <c r="Y39" s="591"/>
      <c r="Z39" s="591"/>
    </row>
    <row r="40" spans="1:26" ht="12.75">
      <c r="A40" s="335">
        <v>32</v>
      </c>
      <c r="B40" s="232" t="s">
        <v>231</v>
      </c>
      <c r="C40" s="599">
        <f>'TABLE-4'!J40</f>
        <v>82.58497780884892</v>
      </c>
      <c r="D40" s="599">
        <f>'TABLE-3'!J40</f>
        <v>77.28876036734565</v>
      </c>
      <c r="E40" s="600">
        <f>'TABLE-5'!N41</f>
        <v>10.0060302058493</v>
      </c>
      <c r="F40" s="600">
        <f>('TABLE-5'!D41*100)/('TABLE-5'!M41)</f>
        <v>6.979963270564372</v>
      </c>
      <c r="G40" s="599">
        <f>'TABLE-5'!K41</f>
        <v>0.17405366883205875</v>
      </c>
      <c r="H40" s="600">
        <f>'TABLE-5'!L41</f>
        <v>1.7394877414052867</v>
      </c>
      <c r="K40" s="124"/>
      <c r="N40" s="591"/>
      <c r="O40" s="591"/>
      <c r="P40" s="591"/>
      <c r="Q40" s="591"/>
      <c r="R40" s="591"/>
      <c r="S40" s="591"/>
      <c r="T40" s="591"/>
      <c r="V40" s="601"/>
      <c r="Y40" s="591"/>
      <c r="Z40" s="591"/>
    </row>
    <row r="41" spans="1:26" ht="12.75">
      <c r="A41" s="335">
        <v>33</v>
      </c>
      <c r="B41" s="232" t="s">
        <v>215</v>
      </c>
      <c r="C41" s="599">
        <f>'TABLE-4'!J41</f>
        <v>1394.407158836689</v>
      </c>
      <c r="D41" s="599">
        <f>'TABLE-3'!J41</f>
        <v>1394.407158836689</v>
      </c>
      <c r="E41" s="600">
        <f>'TABLE-5'!N42</f>
        <v>100</v>
      </c>
      <c r="F41" s="600">
        <f>('TABLE-5'!D42*100)/('TABLE-5'!M42)</f>
        <v>34.09273223167014</v>
      </c>
      <c r="G41" s="599">
        <f>'TABLE-5'!K42</f>
        <v>0</v>
      </c>
      <c r="H41" s="600">
        <f>'TABLE-5'!L42</f>
        <v>0</v>
      </c>
      <c r="K41" s="124"/>
      <c r="N41" s="591"/>
      <c r="O41" s="591"/>
      <c r="P41" s="591"/>
      <c r="Q41" s="591"/>
      <c r="R41" s="591"/>
      <c r="S41" s="591"/>
      <c r="T41" s="591"/>
      <c r="V41" s="601"/>
      <c r="Y41" s="591"/>
      <c r="Z41" s="591"/>
    </row>
    <row r="42" spans="1:26" ht="12.75">
      <c r="A42" s="335">
        <v>34</v>
      </c>
      <c r="B42" s="232" t="s">
        <v>216</v>
      </c>
      <c r="C42" s="599">
        <f>'TABLE-4'!J42</f>
        <v>31.062177899738973</v>
      </c>
      <c r="D42" s="599">
        <f>'TABLE-3'!J42</f>
        <v>31.062177899738973</v>
      </c>
      <c r="E42" s="600">
        <f>'TABLE-5'!N43</f>
        <v>54.040077569489334</v>
      </c>
      <c r="F42" s="600">
        <f>('TABLE-5'!D43*100)/('TABLE-5'!M43)</f>
        <v>11.87244128420599</v>
      </c>
      <c r="G42" s="599">
        <f>'TABLE-5'!K43</f>
        <v>0.021547080370609782</v>
      </c>
      <c r="H42" s="600">
        <f>'TABLE-5'!L43</f>
        <v>0.03987240829346093</v>
      </c>
      <c r="K42" s="124"/>
      <c r="N42" s="591"/>
      <c r="O42" s="591"/>
      <c r="P42" s="591"/>
      <c r="Q42" s="591"/>
      <c r="R42" s="591"/>
      <c r="S42" s="591"/>
      <c r="T42" s="591"/>
      <c r="V42" s="601"/>
      <c r="Y42" s="591"/>
      <c r="Z42" s="591"/>
    </row>
    <row r="43" spans="1:26" ht="12.75">
      <c r="A43" s="507">
        <v>35</v>
      </c>
      <c r="B43" s="508" t="s">
        <v>358</v>
      </c>
      <c r="C43" s="599">
        <f>'TABLE-4'!J43</f>
        <v>148.78571428571428</v>
      </c>
      <c r="D43" s="599">
        <f>'TABLE-3'!J44</f>
        <v>68.44305120167189</v>
      </c>
      <c r="E43" s="600">
        <f>'TABLE-5'!N44</f>
        <v>16.466634661545847</v>
      </c>
      <c r="F43" s="600">
        <f>('TABLE-5'!D44*100)/('TABLE-5'!M44)</f>
        <v>0</v>
      </c>
      <c r="G43" s="599">
        <f>'TABLE-5'!K44</f>
        <v>0.04800768122899664</v>
      </c>
      <c r="H43" s="600">
        <f>'TABLE-5'!L44</f>
        <v>0.2915451895043732</v>
      </c>
      <c r="K43" s="124"/>
      <c r="N43" s="591"/>
      <c r="O43" s="591"/>
      <c r="P43" s="591"/>
      <c r="Q43" s="591"/>
      <c r="R43" s="591"/>
      <c r="S43" s="591"/>
      <c r="T43" s="591"/>
      <c r="V43" s="601"/>
      <c r="Y43" s="591"/>
      <c r="Z43" s="591"/>
    </row>
    <row r="44" spans="1:26" ht="12.75">
      <c r="A44" s="335">
        <v>36</v>
      </c>
      <c r="B44" s="232" t="s">
        <v>234</v>
      </c>
      <c r="C44" s="599">
        <f>'TABLE-4'!J44</f>
        <v>68.44305120167189</v>
      </c>
      <c r="D44" s="599">
        <f>'TABLE-3'!J44</f>
        <v>68.44305120167189</v>
      </c>
      <c r="E44" s="600">
        <f>'TABLE-5'!N45</f>
        <v>25.954198473282442</v>
      </c>
      <c r="F44" s="600">
        <f>('TABLE-5'!D45*100)/('TABLE-5'!M45)</f>
        <v>0</v>
      </c>
      <c r="G44" s="599">
        <f>'TABLE-5'!K45</f>
        <v>0</v>
      </c>
      <c r="H44" s="600">
        <f>'TABLE-5'!L45</f>
        <v>0</v>
      </c>
      <c r="K44" s="124"/>
      <c r="N44" s="591"/>
      <c r="O44" s="591"/>
      <c r="P44" s="591"/>
      <c r="Q44" s="591"/>
      <c r="R44" s="591"/>
      <c r="S44" s="591"/>
      <c r="T44" s="591"/>
      <c r="V44" s="601"/>
      <c r="Y44" s="591"/>
      <c r="Z44" s="591"/>
    </row>
    <row r="45" spans="1:26" ht="12.75">
      <c r="A45" s="335">
        <v>37</v>
      </c>
      <c r="B45" s="232" t="s">
        <v>246</v>
      </c>
      <c r="C45" s="599">
        <f>'TABLE-4'!J45</f>
        <v>47.67695099818512</v>
      </c>
      <c r="D45" s="599">
        <f>'TABLE-3'!J45</f>
        <v>47.67695099818512</v>
      </c>
      <c r="E45" s="600">
        <f>'TABLE-5'!N46</f>
        <v>31.100114198705747</v>
      </c>
      <c r="F45" s="600">
        <f>('TABLE-5'!D46*100)/('TABLE-5'!M46)</f>
        <v>7.422915873620099</v>
      </c>
      <c r="G45" s="599">
        <f>'TABLE-5'!K46</f>
        <v>0.22839741149600304</v>
      </c>
      <c r="H45" s="600">
        <f>'TABLE-5'!L46</f>
        <v>0.7343941248470013</v>
      </c>
      <c r="K45" s="124"/>
      <c r="N45" s="591"/>
      <c r="O45" s="591"/>
      <c r="P45" s="591"/>
      <c r="Q45" s="591"/>
      <c r="R45" s="591"/>
      <c r="S45" s="591"/>
      <c r="T45" s="591"/>
      <c r="V45" s="601"/>
      <c r="Y45" s="591"/>
      <c r="Z45" s="591"/>
    </row>
    <row r="46" spans="1:26" ht="12.75">
      <c r="A46" s="335">
        <v>38</v>
      </c>
      <c r="B46" s="232" t="s">
        <v>25</v>
      </c>
      <c r="C46" s="599">
        <f>'TABLE-4'!J46</f>
        <v>40.815660685154974</v>
      </c>
      <c r="D46" s="599">
        <f>'TABLE-3'!J46</f>
        <v>40.815660685154974</v>
      </c>
      <c r="E46" s="600">
        <f>'TABLE-5'!N47</f>
        <v>45.80335731414868</v>
      </c>
      <c r="F46" s="600">
        <f>('TABLE-5'!D47*100)/('TABLE-5'!M47)</f>
        <v>2.8244071409539035</v>
      </c>
      <c r="G46" s="599">
        <f>'TABLE-5'!K47</f>
        <v>1.0125233146815882</v>
      </c>
      <c r="H46" s="600">
        <f>'TABLE-5'!L47</f>
        <v>2.2105875509016872</v>
      </c>
      <c r="K46" s="124"/>
      <c r="N46" s="591"/>
      <c r="O46" s="591"/>
      <c r="P46" s="591"/>
      <c r="Q46" s="591"/>
      <c r="R46" s="591"/>
      <c r="S46" s="591"/>
      <c r="T46" s="591"/>
      <c r="V46" s="601"/>
      <c r="Y46" s="591"/>
      <c r="Z46" s="591"/>
    </row>
    <row r="47" spans="1:26" ht="12.75">
      <c r="A47" s="335">
        <v>39</v>
      </c>
      <c r="B47" s="232" t="s">
        <v>220</v>
      </c>
      <c r="C47" s="599">
        <f>'TABLE-4'!J47</f>
        <v>238.3428107229894</v>
      </c>
      <c r="D47" s="599">
        <f>'TABLE-3'!J47</f>
        <v>238.3428107229894</v>
      </c>
      <c r="E47" s="600">
        <f>'TABLE-5'!N48</f>
        <v>6.79391047489207</v>
      </c>
      <c r="F47" s="600">
        <f>('TABLE-5'!D48*100)/('TABLE-5'!M48)</f>
        <v>0.34083162917518744</v>
      </c>
      <c r="G47" s="599">
        <f>'TABLE-5'!K48</f>
        <v>0</v>
      </c>
      <c r="H47" s="600">
        <f>'TABLE-5'!L48</f>
        <v>0</v>
      </c>
      <c r="K47" s="124"/>
      <c r="N47" s="591"/>
      <c r="O47" s="591"/>
      <c r="P47" s="591"/>
      <c r="Q47" s="591"/>
      <c r="R47" s="591"/>
      <c r="S47" s="591"/>
      <c r="T47" s="591"/>
      <c r="V47" s="601"/>
      <c r="Y47" s="591"/>
      <c r="Z47" s="591"/>
    </row>
    <row r="48" spans="1:26" ht="12.75">
      <c r="A48" s="335">
        <v>40</v>
      </c>
      <c r="B48" s="232" t="s">
        <v>359</v>
      </c>
      <c r="C48" s="599">
        <f>'TABLE-4'!J48</f>
        <v>10.933333333333334</v>
      </c>
      <c r="D48" s="599">
        <f>'TABLE-3'!J49</f>
        <v>77.71668861848543</v>
      </c>
      <c r="E48" s="600">
        <f>'TABLE-5'!N49</f>
        <v>31.70731707317073</v>
      </c>
      <c r="F48" s="600">
        <f>('TABLE-5'!D49*100)/('TABLE-5'!M49)</f>
        <v>1.951219512195122</v>
      </c>
      <c r="G48" s="599">
        <f>'TABLE-5'!K49</f>
        <v>2.9268292682926833</v>
      </c>
      <c r="H48" s="600">
        <f>'TABLE-5'!L49</f>
        <v>9.230769230769232</v>
      </c>
      <c r="K48" s="124"/>
      <c r="N48" s="591"/>
      <c r="O48" s="591"/>
      <c r="P48" s="591"/>
      <c r="Q48" s="591"/>
      <c r="R48" s="591"/>
      <c r="S48" s="591"/>
      <c r="T48" s="591"/>
      <c r="V48" s="601"/>
      <c r="Y48" s="591"/>
      <c r="Z48" s="591"/>
    </row>
    <row r="49" spans="1:26" ht="12.75">
      <c r="A49" s="335">
        <v>41</v>
      </c>
      <c r="B49" s="232" t="s">
        <v>347</v>
      </c>
      <c r="C49" s="599">
        <f>'TABLE-4'!J49</f>
        <v>77.71668861848543</v>
      </c>
      <c r="D49" s="599">
        <f>'TABLE-3'!J49</f>
        <v>77.71668861848543</v>
      </c>
      <c r="E49" s="600">
        <f>'TABLE-5'!N50</f>
        <v>41.24634616580633</v>
      </c>
      <c r="F49" s="600">
        <f>('TABLE-5'!D50*100)/('TABLE-5'!M50)</f>
        <v>37.57851856458735</v>
      </c>
      <c r="G49" s="599">
        <f>'TABLE-5'!K50</f>
        <v>0.24410722059829593</v>
      </c>
      <c r="H49" s="600">
        <f>'TABLE-5'!L50</f>
        <v>0.5918275030156815</v>
      </c>
      <c r="J49" s="603"/>
      <c r="K49" s="124"/>
      <c r="N49" s="591"/>
      <c r="O49" s="591"/>
      <c r="P49" s="591"/>
      <c r="Q49" s="591"/>
      <c r="R49" s="591"/>
      <c r="S49" s="591"/>
      <c r="T49" s="591"/>
      <c r="V49" s="601"/>
      <c r="Y49" s="591"/>
      <c r="Z49" s="591"/>
    </row>
    <row r="50" spans="1:26" ht="12.75">
      <c r="A50" s="294"/>
      <c r="B50" s="534" t="s">
        <v>222</v>
      </c>
      <c r="C50" s="602">
        <f>'TABLE-4'!J50</f>
        <v>142.08415437590813</v>
      </c>
      <c r="D50" s="599">
        <f>'TABLE-3'!J50</f>
        <v>140.94822953364783</v>
      </c>
      <c r="E50" s="602">
        <f>'TABLE-5'!N51</f>
        <v>35.721003533209625</v>
      </c>
      <c r="F50" s="602">
        <f>('TABLE-5'!D51*100)/('TABLE-5'!M51)</f>
        <v>9.816589421835857</v>
      </c>
      <c r="G50" s="602">
        <f>'TABLE-5'!K51</f>
        <v>0.10930072951882261</v>
      </c>
      <c r="H50" s="602">
        <f>'TABLE-5'!L51</f>
        <v>0.3059844872980858</v>
      </c>
      <c r="J50" s="603"/>
      <c r="K50" s="124"/>
      <c r="L50" s="503"/>
      <c r="M50" s="503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596"/>
    </row>
    <row r="51" spans="1:26" ht="12.75">
      <c r="A51" s="294"/>
      <c r="B51" s="604" t="s">
        <v>121</v>
      </c>
      <c r="C51" s="602">
        <f>'TABLE-4'!J51</f>
        <v>71.80730871690211</v>
      </c>
      <c r="D51" s="599">
        <f>'TABLE-3'!J51</f>
        <v>67.99441670996039</v>
      </c>
      <c r="E51" s="602">
        <f>'TABLE-5'!N52</f>
        <v>57.104659776208045</v>
      </c>
      <c r="F51" s="602">
        <f>('TABLE-5'!D52*100)/('TABLE-5'!M52)</f>
        <v>28.212798079644198</v>
      </c>
      <c r="G51" s="602">
        <f>'TABLE-5'!K52</f>
        <v>10.678107460437689</v>
      </c>
      <c r="H51" s="602">
        <f>'TABLE-5'!L52</f>
        <v>18.699187600950545</v>
      </c>
      <c r="I51" s="330"/>
      <c r="J51" s="596"/>
      <c r="K51" s="124"/>
      <c r="L51" s="503"/>
      <c r="M51" s="503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596"/>
    </row>
    <row r="52" spans="2:26" ht="15">
      <c r="B52" s="503"/>
      <c r="C52" s="234"/>
      <c r="D52" s="234"/>
      <c r="J52" s="605"/>
      <c r="K52" s="503"/>
      <c r="L52" s="503"/>
      <c r="M52" s="590"/>
      <c r="N52" s="590"/>
      <c r="O52" s="590"/>
      <c r="P52" s="590"/>
      <c r="Q52" s="590"/>
      <c r="R52" s="590"/>
      <c r="U52" s="124"/>
      <c r="X52" s="124"/>
      <c r="Y52" s="591"/>
      <c r="Z52" s="591"/>
    </row>
    <row r="53" spans="10:26" ht="12.75">
      <c r="J53" s="606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330"/>
      <c r="X53" s="503"/>
      <c r="Y53" s="591"/>
      <c r="Z53" s="591"/>
    </row>
    <row r="54" spans="1:26" ht="12.75">
      <c r="A54" s="503"/>
      <c r="B54" s="503"/>
      <c r="C54" s="234"/>
      <c r="D54" s="234"/>
      <c r="E54" s="234" t="s">
        <v>33</v>
      </c>
      <c r="F54" s="607"/>
      <c r="G54" s="234" t="s">
        <v>33</v>
      </c>
      <c r="H54" s="234"/>
      <c r="I54" s="330"/>
      <c r="J54" s="605"/>
      <c r="K54" s="503"/>
      <c r="L54" s="503"/>
      <c r="M54" s="503"/>
      <c r="N54" s="592"/>
      <c r="O54" s="592"/>
      <c r="Q54" s="592"/>
      <c r="R54" s="592"/>
      <c r="S54" s="592"/>
      <c r="T54" s="592"/>
      <c r="U54" s="592"/>
      <c r="V54" s="592"/>
      <c r="W54" s="593"/>
      <c r="X54" s="124"/>
      <c r="Y54" s="591"/>
      <c r="Z54" s="591"/>
    </row>
    <row r="55" spans="1:26" ht="12.75">
      <c r="A55" s="504" t="s">
        <v>4</v>
      </c>
      <c r="B55" s="504" t="s">
        <v>5</v>
      </c>
      <c r="C55" s="594" t="s">
        <v>110</v>
      </c>
      <c r="D55" s="594" t="s">
        <v>111</v>
      </c>
      <c r="E55" s="594" t="s">
        <v>112</v>
      </c>
      <c r="F55" s="331" t="s">
        <v>3</v>
      </c>
      <c r="G55" s="594" t="s">
        <v>113</v>
      </c>
      <c r="H55" s="594" t="s">
        <v>114</v>
      </c>
      <c r="I55" s="330"/>
      <c r="J55" s="6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93"/>
      <c r="X55" s="592"/>
      <c r="Y55" s="591"/>
      <c r="Z55" s="596"/>
    </row>
    <row r="56" spans="1:26" ht="12.75">
      <c r="A56" s="597" t="s">
        <v>6</v>
      </c>
      <c r="B56" s="597"/>
      <c r="C56" s="332" t="s">
        <v>115</v>
      </c>
      <c r="D56" s="332"/>
      <c r="E56" s="333"/>
      <c r="F56" s="598" t="s">
        <v>168</v>
      </c>
      <c r="G56" s="333" t="s">
        <v>96</v>
      </c>
      <c r="H56" s="333" t="s">
        <v>116</v>
      </c>
      <c r="I56" s="330"/>
      <c r="J56" s="603"/>
      <c r="K56" s="503"/>
      <c r="L56" s="503"/>
      <c r="M56" s="503"/>
      <c r="N56" s="592"/>
      <c r="O56" s="592"/>
      <c r="P56" s="592"/>
      <c r="Q56" s="592"/>
      <c r="R56" s="592"/>
      <c r="S56" s="503"/>
      <c r="T56" s="503"/>
      <c r="U56" s="503"/>
      <c r="V56" s="503"/>
      <c r="W56" s="330"/>
      <c r="X56" s="503"/>
      <c r="Y56" s="595"/>
      <c r="Z56" s="596"/>
    </row>
    <row r="57" spans="1:26" ht="12.75">
      <c r="A57" s="597"/>
      <c r="B57" s="597"/>
      <c r="C57" s="332"/>
      <c r="D57" s="332"/>
      <c r="E57" s="690" t="s">
        <v>117</v>
      </c>
      <c r="F57" s="678"/>
      <c r="G57" s="678"/>
      <c r="H57" s="505"/>
      <c r="I57" s="330"/>
      <c r="J57" s="603"/>
      <c r="K57" s="503"/>
      <c r="L57" s="503"/>
      <c r="M57" s="503"/>
      <c r="N57" s="592"/>
      <c r="O57" s="592"/>
      <c r="P57" s="592"/>
      <c r="Q57" s="592"/>
      <c r="R57" s="503"/>
      <c r="S57" s="503"/>
      <c r="T57" s="503"/>
      <c r="U57" s="503"/>
      <c r="V57" s="503"/>
      <c r="W57" s="330"/>
      <c r="X57" s="503"/>
      <c r="Y57" s="591"/>
      <c r="Z57" s="591"/>
    </row>
    <row r="58" spans="1:26" ht="15" customHeight="1">
      <c r="A58" s="335">
        <v>42</v>
      </c>
      <c r="B58" s="232" t="s">
        <v>263</v>
      </c>
      <c r="C58" s="599">
        <f>'TABLE-4'!J58</f>
        <v>72.15000374260835</v>
      </c>
      <c r="D58" s="599">
        <f>'TABLE-3'!J58</f>
        <v>43.92325157813319</v>
      </c>
      <c r="E58" s="600">
        <f>'TABLE-5'!N60</f>
        <v>82.0608952510793</v>
      </c>
      <c r="F58" s="600">
        <f>('TABLE-5'!D60*100)/('TABLE-5'!M60)</f>
        <v>69.83072029084299</v>
      </c>
      <c r="G58" s="600">
        <f>'TABLE-5'!K60</f>
        <v>41.56441717791411</v>
      </c>
      <c r="H58" s="600">
        <f>'TABLE-5'!L60</f>
        <v>50.650699155475564</v>
      </c>
      <c r="J58" s="603"/>
      <c r="K58" s="124"/>
      <c r="N58" s="591"/>
      <c r="O58" s="591"/>
      <c r="P58" s="591"/>
      <c r="Q58" s="601"/>
      <c r="R58" s="591"/>
      <c r="S58" s="591"/>
      <c r="T58" s="591"/>
      <c r="U58" s="601"/>
      <c r="V58" s="601"/>
      <c r="X58" s="601"/>
      <c r="Y58" s="591"/>
      <c r="Z58" s="591"/>
    </row>
    <row r="59" spans="1:26" ht="15" customHeight="1">
      <c r="A59" s="335">
        <v>43</v>
      </c>
      <c r="B59" s="232" t="s">
        <v>77</v>
      </c>
      <c r="C59" s="599">
        <f>'TABLE-4'!J59</f>
        <v>53.05665840443967</v>
      </c>
      <c r="D59" s="599">
        <f>'TABLE-3'!J59</f>
        <v>53.05665840443967</v>
      </c>
      <c r="E59" s="600">
        <f>'TABLE-5'!N61</f>
        <v>100</v>
      </c>
      <c r="F59" s="600">
        <f>('TABLE-5'!D61*100)/('TABLE-5'!M61)</f>
        <v>72.163882917149</v>
      </c>
      <c r="G59" s="600">
        <f>'TABLE-5'!K61</f>
        <v>26.260955845873983</v>
      </c>
      <c r="H59" s="600">
        <f>'TABLE-5'!L61</f>
        <v>26.260955845873983</v>
      </c>
      <c r="J59" s="603"/>
      <c r="K59" s="124"/>
      <c r="N59" s="591"/>
      <c r="O59" s="591"/>
      <c r="P59" s="591"/>
      <c r="Q59" s="601"/>
      <c r="R59" s="591"/>
      <c r="S59" s="591"/>
      <c r="T59" s="591"/>
      <c r="U59" s="601"/>
      <c r="V59" s="601"/>
      <c r="X59" s="601"/>
      <c r="Y59" s="591"/>
      <c r="Z59" s="591"/>
    </row>
    <row r="60" spans="1:26" ht="15" customHeight="1">
      <c r="A60" s="335">
        <v>44</v>
      </c>
      <c r="B60" s="232" t="s">
        <v>264</v>
      </c>
      <c r="C60" s="599">
        <f>'TABLE-4'!J60</f>
        <v>60.2527273200663</v>
      </c>
      <c r="D60" s="599">
        <f>'TABLE-3'!J60</f>
        <v>59.808371592477194</v>
      </c>
      <c r="E60" s="600">
        <f>'TABLE-5'!N62</f>
        <v>79.89929331185698</v>
      </c>
      <c r="F60" s="600">
        <f>('TABLE-5'!D62*100)/('TABLE-5'!M62)</f>
        <v>63.95310028586769</v>
      </c>
      <c r="G60" s="600">
        <f>'TABLE-5'!K62</f>
        <v>61.83593806683789</v>
      </c>
      <c r="H60" s="600">
        <f>'TABLE-5'!L62</f>
        <v>77.39234667005684</v>
      </c>
      <c r="J60" s="603"/>
      <c r="K60" s="124"/>
      <c r="N60" s="591"/>
      <c r="O60" s="591"/>
      <c r="P60" s="591"/>
      <c r="Q60" s="601"/>
      <c r="R60" s="591"/>
      <c r="S60" s="591"/>
      <c r="T60" s="591"/>
      <c r="U60" s="601"/>
      <c r="V60" s="601"/>
      <c r="X60" s="601"/>
      <c r="Y60" s="591"/>
      <c r="Z60" s="591"/>
    </row>
    <row r="61" spans="1:26" ht="15" customHeight="1">
      <c r="A61" s="335">
        <v>45</v>
      </c>
      <c r="B61" s="232" t="s">
        <v>29</v>
      </c>
      <c r="C61" s="599">
        <f>'TABLE-4'!J61</f>
        <v>69.0159574468085</v>
      </c>
      <c r="D61" s="599">
        <f>'TABLE-3'!J61</f>
        <v>46.32495164410058</v>
      </c>
      <c r="E61" s="600">
        <f>'TABLE-5'!N63</f>
        <v>88.70041753653445</v>
      </c>
      <c r="F61" s="600">
        <f>('TABLE-5'!D63*100)/('TABLE-5'!M63)</f>
        <v>66.15344467640918</v>
      </c>
      <c r="G61" s="600">
        <f>'TABLE-5'!K63</f>
        <v>16.54488517745303</v>
      </c>
      <c r="H61" s="600">
        <f>'TABLE-5'!L63</f>
        <v>18.6525448661371</v>
      </c>
      <c r="J61" s="603"/>
      <c r="K61" s="124"/>
      <c r="N61" s="591"/>
      <c r="O61" s="591"/>
      <c r="P61" s="591"/>
      <c r="Q61" s="601"/>
      <c r="R61" s="591"/>
      <c r="S61" s="591"/>
      <c r="T61" s="591"/>
      <c r="U61" s="601"/>
      <c r="V61" s="601"/>
      <c r="X61" s="601"/>
      <c r="Y61" s="591"/>
      <c r="Z61" s="591"/>
    </row>
    <row r="62" spans="1:26" ht="15" customHeight="1">
      <c r="A62" s="335">
        <v>46</v>
      </c>
      <c r="B62" s="232" t="s">
        <v>230</v>
      </c>
      <c r="C62" s="599">
        <f>'TABLE-4'!J62</f>
        <v>108.85563035095744</v>
      </c>
      <c r="D62" s="599">
        <f>'TABLE-3'!J62</f>
        <v>60.703548787660935</v>
      </c>
      <c r="E62" s="600">
        <f>'TABLE-5'!N64</f>
        <v>81.50216671601217</v>
      </c>
      <c r="F62" s="600">
        <f>('TABLE-5'!D64*100)/('TABLE-5'!M64)</f>
        <v>71.55949721422228</v>
      </c>
      <c r="G62" s="600">
        <f>'TABLE-5'!K64</f>
        <v>21.01445374532339</v>
      </c>
      <c r="H62" s="600">
        <f>'TABLE-5'!L64</f>
        <v>25.78392034477634</v>
      </c>
      <c r="J62" s="603"/>
      <c r="K62" s="124"/>
      <c r="N62" s="591"/>
      <c r="O62" s="591"/>
      <c r="P62" s="591"/>
      <c r="Q62" s="601"/>
      <c r="R62" s="591"/>
      <c r="S62" s="591"/>
      <c r="T62" s="591"/>
      <c r="U62" s="601"/>
      <c r="V62" s="601"/>
      <c r="X62" s="601"/>
      <c r="Y62" s="591"/>
      <c r="Z62" s="591"/>
    </row>
    <row r="63" spans="1:26" ht="15" customHeight="1">
      <c r="A63" s="335">
        <v>47</v>
      </c>
      <c r="B63" s="232" t="s">
        <v>30</v>
      </c>
      <c r="C63" s="599">
        <f>'TABLE-4'!J63</f>
        <v>77.81018622391743</v>
      </c>
      <c r="D63" s="599">
        <f>'TABLE-3'!J63</f>
        <v>53.56742203275746</v>
      </c>
      <c r="E63" s="600">
        <f>'TABLE-5'!N65</f>
        <v>85.34729493891797</v>
      </c>
      <c r="F63" s="600">
        <f>('TABLE-5'!D65*100)/('TABLE-5'!M65)</f>
        <v>63.455497382198956</v>
      </c>
      <c r="G63" s="600">
        <f>'TABLE-5'!K65</f>
        <v>61.312390924956375</v>
      </c>
      <c r="H63" s="600">
        <f>'TABLE-5'!L65</f>
        <v>71.83870440045804</v>
      </c>
      <c r="J63" s="603"/>
      <c r="K63" s="124"/>
      <c r="N63" s="591"/>
      <c r="O63" s="591"/>
      <c r="P63" s="591"/>
      <c r="Q63" s="601"/>
      <c r="R63" s="591"/>
      <c r="S63" s="591"/>
      <c r="T63" s="591"/>
      <c r="U63" s="601"/>
      <c r="V63" s="601"/>
      <c r="X63" s="601"/>
      <c r="Y63" s="591"/>
      <c r="Z63" s="591"/>
    </row>
    <row r="64" spans="1:26" ht="15" customHeight="1">
      <c r="A64" s="335">
        <v>48</v>
      </c>
      <c r="B64" s="232" t="s">
        <v>28</v>
      </c>
      <c r="C64" s="599">
        <f>'TABLE-4'!J64</f>
        <v>36.07490805858443</v>
      </c>
      <c r="D64" s="599">
        <f>'TABLE-3'!J64</f>
        <v>26.129105103555066</v>
      </c>
      <c r="E64" s="600">
        <f>'TABLE-5'!N66</f>
        <v>78.64683005123773</v>
      </c>
      <c r="F64" s="600">
        <f>('TABLE-5'!D66*100)/('TABLE-5'!M66)</f>
        <v>40.644484227421444</v>
      </c>
      <c r="G64" s="600">
        <f>'TABLE-5'!K66</f>
        <v>19.871597012161242</v>
      </c>
      <c r="H64" s="600">
        <f>'TABLE-5'!L66</f>
        <v>25.266875981161697</v>
      </c>
      <c r="J64" s="603"/>
      <c r="K64" s="124"/>
      <c r="N64" s="591"/>
      <c r="O64" s="591"/>
      <c r="P64" s="591"/>
      <c r="Q64" s="601"/>
      <c r="R64" s="591"/>
      <c r="S64" s="591"/>
      <c r="T64" s="591"/>
      <c r="U64" s="601"/>
      <c r="V64" s="601"/>
      <c r="X64" s="601"/>
      <c r="Y64" s="591"/>
      <c r="Z64" s="591"/>
    </row>
    <row r="65" spans="1:26" ht="15" customHeight="1">
      <c r="A65" s="335">
        <v>49</v>
      </c>
      <c r="B65" s="232" t="s">
        <v>265</v>
      </c>
      <c r="C65" s="599">
        <f>'TABLE-4'!J65</f>
        <v>105.03498210218028</v>
      </c>
      <c r="D65" s="599">
        <f>'TABLE-3'!J65</f>
        <v>68.3379433778067</v>
      </c>
      <c r="E65" s="600">
        <f>'TABLE-5'!N67</f>
        <v>83.45257794550065</v>
      </c>
      <c r="F65" s="600">
        <f>('TABLE-5'!D67*100)/('TABLE-5'!M67)</f>
        <v>66.23730669872978</v>
      </c>
      <c r="G65" s="600">
        <f>'TABLE-5'!K67</f>
        <v>20.719991428673467</v>
      </c>
      <c r="H65" s="600">
        <f>'TABLE-5'!L67</f>
        <v>24.82846179084464</v>
      </c>
      <c r="J65" s="603"/>
      <c r="K65" s="124"/>
      <c r="N65" s="591"/>
      <c r="O65" s="591"/>
      <c r="P65" s="591"/>
      <c r="Q65" s="601"/>
      <c r="R65" s="591"/>
      <c r="S65" s="591"/>
      <c r="T65" s="591"/>
      <c r="U65" s="601"/>
      <c r="V65" s="601"/>
      <c r="X65" s="601"/>
      <c r="Y65" s="591"/>
      <c r="Z65" s="591"/>
    </row>
    <row r="66" spans="1:26" ht="15" customHeight="1">
      <c r="A66" s="335">
        <v>50</v>
      </c>
      <c r="B66" s="232" t="s">
        <v>26</v>
      </c>
      <c r="C66" s="599">
        <f>'TABLE-4'!J66</f>
        <v>99.20101531627678</v>
      </c>
      <c r="D66" s="599">
        <f>'TABLE-3'!J66</f>
        <v>34.757275952580116</v>
      </c>
      <c r="E66" s="600">
        <f>'TABLE-5'!N68</f>
        <v>75.42738589211618</v>
      </c>
      <c r="F66" s="600">
        <f>('TABLE-5'!D68*100)/('TABLE-5'!M68)</f>
        <v>67.18672199170125</v>
      </c>
      <c r="G66" s="600">
        <f>'TABLE-5'!K68</f>
        <v>50.572614107883815</v>
      </c>
      <c r="H66" s="600">
        <f>'TABLE-5'!L68</f>
        <v>67.04808009682033</v>
      </c>
      <c r="J66" s="603"/>
      <c r="K66" s="124"/>
      <c r="N66" s="591"/>
      <c r="O66" s="591"/>
      <c r="P66" s="591"/>
      <c r="Q66" s="601"/>
      <c r="R66" s="591"/>
      <c r="S66" s="591"/>
      <c r="T66" s="591"/>
      <c r="U66" s="601"/>
      <c r="V66" s="601"/>
      <c r="X66" s="601"/>
      <c r="Y66" s="591"/>
      <c r="Z66" s="591"/>
    </row>
    <row r="67" spans="1:26" ht="15" customHeight="1">
      <c r="A67" s="335">
        <v>51</v>
      </c>
      <c r="B67" s="232" t="s">
        <v>27</v>
      </c>
      <c r="C67" s="599">
        <f>'TABLE-4'!J67</f>
        <v>48.87855697619355</v>
      </c>
      <c r="D67" s="599">
        <f>'TABLE-3'!J67</f>
        <v>48.87855697619355</v>
      </c>
      <c r="E67" s="600">
        <f>'TABLE-5'!N69</f>
        <v>86.9825612119077</v>
      </c>
      <c r="F67" s="600">
        <f>('TABLE-5'!D69*100)/('TABLE-5'!M69)</f>
        <v>71.26122952263519</v>
      </c>
      <c r="G67" s="600">
        <f>'TABLE-5'!K69</f>
        <v>13.915800598907873</v>
      </c>
      <c r="H67" s="600">
        <f>'TABLE-5'!L69</f>
        <v>15.9983799108951</v>
      </c>
      <c r="J67" s="603"/>
      <c r="K67" s="124"/>
      <c r="N67" s="591"/>
      <c r="O67" s="591"/>
      <c r="P67" s="591"/>
      <c r="Q67" s="601"/>
      <c r="R67" s="591"/>
      <c r="S67" s="591"/>
      <c r="T67" s="591"/>
      <c r="U67" s="601"/>
      <c r="V67" s="601"/>
      <c r="X67" s="601"/>
      <c r="Y67" s="591"/>
      <c r="Z67" s="591"/>
    </row>
    <row r="68" spans="1:26" ht="15" customHeight="1">
      <c r="A68" s="335"/>
      <c r="B68" s="604" t="s">
        <v>121</v>
      </c>
      <c r="C68" s="602">
        <f>'TABLE-4'!J68</f>
        <v>79.62336662843228</v>
      </c>
      <c r="D68" s="599">
        <f>'TABLE-3'!J68</f>
        <v>54.250827454590514</v>
      </c>
      <c r="E68" s="534">
        <f>'TABLE-5'!N70</f>
        <v>83.20709973261062</v>
      </c>
      <c r="F68" s="602">
        <f>('TABLE-5'!D70*100)/('TABLE-5'!M70)</f>
        <v>66.41298955850505</v>
      </c>
      <c r="G68" s="535">
        <f>'TABLE-5'!K70</f>
        <v>33.346843958330815</v>
      </c>
      <c r="H68" s="535">
        <f>'TABLE-5'!L70</f>
        <v>40.07692139912609</v>
      </c>
      <c r="J68" s="603"/>
      <c r="K68" s="124"/>
      <c r="N68" s="591"/>
      <c r="O68" s="591"/>
      <c r="P68" s="591"/>
      <c r="Q68" s="601"/>
      <c r="R68" s="591"/>
      <c r="S68" s="591"/>
      <c r="T68" s="591"/>
      <c r="U68" s="601"/>
      <c r="V68" s="601"/>
      <c r="X68" s="601"/>
      <c r="Y68" s="591"/>
      <c r="Z68" s="591"/>
    </row>
    <row r="69" spans="1:26" ht="15" customHeight="1">
      <c r="A69" s="335"/>
      <c r="B69" s="334"/>
      <c r="C69" s="599"/>
      <c r="D69" s="600"/>
      <c r="E69" s="600"/>
      <c r="F69" s="600"/>
      <c r="G69" s="600"/>
      <c r="H69" s="600"/>
      <c r="J69" s="603"/>
      <c r="K69" s="124"/>
      <c r="N69" s="591"/>
      <c r="O69" s="591"/>
      <c r="P69" s="591"/>
      <c r="Q69" s="601"/>
      <c r="R69" s="591"/>
      <c r="S69" s="591"/>
      <c r="T69" s="591"/>
      <c r="U69" s="601"/>
      <c r="V69" s="601"/>
      <c r="X69" s="601"/>
      <c r="Y69" s="591"/>
      <c r="Z69" s="591"/>
    </row>
    <row r="70" spans="1:26" ht="15" customHeight="1">
      <c r="A70" s="335">
        <v>52</v>
      </c>
      <c r="B70" s="334" t="s">
        <v>31</v>
      </c>
      <c r="C70" s="599">
        <f>'TABLE-4'!J70</f>
        <v>65.25891141040715</v>
      </c>
      <c r="D70" s="599">
        <f>'TABLE-3'!J70</f>
        <v>58.062054253469164</v>
      </c>
      <c r="E70" s="600">
        <f>'TABLE-5'!N72</f>
        <v>100.00024251360502</v>
      </c>
      <c r="F70" s="600">
        <f>('TABLE-5'!D72*100)/('TABLE-5'!M72)</f>
        <v>95.21350897785366</v>
      </c>
      <c r="G70" s="600">
        <f>'TABLE-5'!K72</f>
        <v>16.91702154490867</v>
      </c>
      <c r="H70" s="600">
        <f>'TABLE-5'!L72</f>
        <v>16.916980518929353</v>
      </c>
      <c r="J70" s="603"/>
      <c r="K70" s="124"/>
      <c r="N70" s="591"/>
      <c r="O70" s="591"/>
      <c r="P70" s="591"/>
      <c r="Q70" s="601"/>
      <c r="R70" s="591"/>
      <c r="S70" s="591"/>
      <c r="T70" s="591"/>
      <c r="U70" s="601"/>
      <c r="V70" s="601"/>
      <c r="X70" s="601"/>
      <c r="Y70" s="591"/>
      <c r="Z70" s="591"/>
    </row>
    <row r="71" spans="1:26" ht="15" customHeight="1">
      <c r="A71" s="335">
        <v>53</v>
      </c>
      <c r="B71" s="334" t="s">
        <v>129</v>
      </c>
      <c r="C71" s="599">
        <f>'TABLE-4'!J71</f>
        <v>1038.7903058758545</v>
      </c>
      <c r="D71" s="599">
        <f>'TABLE-3'!J71</f>
        <v>1025.2088655665264</v>
      </c>
      <c r="E71" s="600">
        <f>'TABLE-5'!N73</f>
        <v>100</v>
      </c>
      <c r="F71" s="600">
        <f>('TABLE-5'!D73*100)/('TABLE-5'!M73)</f>
        <v>99.30024716967154</v>
      </c>
      <c r="G71" s="600">
        <f>'TABLE-5'!K73</f>
        <v>21.67482708225295</v>
      </c>
      <c r="H71" s="600">
        <f>'TABLE-5'!L73</f>
        <v>21.67482708225295</v>
      </c>
      <c r="J71" s="603"/>
      <c r="K71" s="124"/>
      <c r="N71" s="591"/>
      <c r="O71" s="591"/>
      <c r="P71" s="591"/>
      <c r="Q71" s="601"/>
      <c r="R71" s="591"/>
      <c r="S71" s="591"/>
      <c r="T71" s="591"/>
      <c r="U71" s="601"/>
      <c r="V71" s="601"/>
      <c r="X71" s="601"/>
      <c r="Y71" s="591"/>
      <c r="Z71" s="591"/>
    </row>
    <row r="72" spans="1:26" ht="15" customHeight="1">
      <c r="A72" s="294"/>
      <c r="B72" s="604" t="s">
        <v>121</v>
      </c>
      <c r="C72" s="602">
        <f>'TABLE-4'!J72</f>
        <v>84.71562149839652</v>
      </c>
      <c r="D72" s="599">
        <f>'TABLE-3'!J72</f>
        <v>77.39116395370019</v>
      </c>
      <c r="E72" s="534">
        <f>'TABLE-5'!N74</f>
        <v>100.00017830746984</v>
      </c>
      <c r="F72" s="602">
        <f>('TABLE-5'!D74*100)/('TABLE-5'!M74)</f>
        <v>96.29548400671149</v>
      </c>
      <c r="G72" s="535">
        <f>'TABLE-5'!K74</f>
        <v>18.176663474962957</v>
      </c>
      <c r="H72" s="535">
        <f>'TABLE-5'!L74</f>
        <v>18.176631064672005</v>
      </c>
      <c r="I72" s="330"/>
      <c r="J72" s="603"/>
      <c r="K72" s="124"/>
      <c r="L72" s="503"/>
      <c r="N72" s="591"/>
      <c r="O72" s="591"/>
      <c r="P72" s="591"/>
      <c r="Q72" s="330"/>
      <c r="R72" s="591"/>
      <c r="S72" s="591"/>
      <c r="T72" s="591"/>
      <c r="V72" s="601"/>
      <c r="X72" s="601"/>
      <c r="Y72" s="591"/>
      <c r="Z72" s="591"/>
    </row>
    <row r="73" spans="1:26" ht="15" customHeight="1">
      <c r="A73" s="294"/>
      <c r="B73" s="604"/>
      <c r="C73" s="602"/>
      <c r="D73" s="599">
        <f>'TABLE-3'!J73</f>
        <v>0</v>
      </c>
      <c r="E73" s="534"/>
      <c r="F73" s="602"/>
      <c r="G73" s="535"/>
      <c r="H73" s="535"/>
      <c r="I73" s="330"/>
      <c r="J73" s="603"/>
      <c r="K73" s="124"/>
      <c r="L73" s="503"/>
      <c r="N73" s="591"/>
      <c r="O73" s="591"/>
      <c r="P73" s="591"/>
      <c r="Q73" s="330"/>
      <c r="R73" s="591"/>
      <c r="S73" s="591"/>
      <c r="T73" s="591"/>
      <c r="V73" s="601"/>
      <c r="X73" s="601"/>
      <c r="Y73" s="591"/>
      <c r="Z73" s="591"/>
    </row>
    <row r="74" spans="1:26" s="613" customFormat="1" ht="12.75">
      <c r="A74" s="612"/>
      <c r="B74" s="612" t="s">
        <v>32</v>
      </c>
      <c r="C74" s="602">
        <f>'TABLE-4'!J74</f>
        <v>73.52692578904434</v>
      </c>
      <c r="D74" s="602">
        <f>'TABLE-3'!J74</f>
        <v>67.80368747109323</v>
      </c>
      <c r="E74" s="534">
        <f>'TABLE-5'!N76</f>
        <v>62.976789307272206</v>
      </c>
      <c r="F74" s="602">
        <f>('TABLE-5'!D76*100)/('TABLE-5'!M76)</f>
        <v>37.3411181373958</v>
      </c>
      <c r="G74" s="534">
        <f>'TABLE-5'!K76</f>
        <v>12.779965507329694</v>
      </c>
      <c r="H74" s="534">
        <f>'TABLE-5'!L76</f>
        <v>20.293136007576578</v>
      </c>
      <c r="I74" s="596"/>
      <c r="J74" s="596"/>
      <c r="W74" s="596"/>
      <c r="Y74" s="596"/>
      <c r="Z74" s="596"/>
    </row>
    <row r="75" ht="12.75">
      <c r="J75" s="603"/>
    </row>
    <row r="76" ht="12.75">
      <c r="J76" s="603"/>
    </row>
    <row r="77" ht="12.75">
      <c r="J77" s="603"/>
    </row>
    <row r="78" ht="12.75">
      <c r="J78" s="603"/>
    </row>
    <row r="79" ht="12.75">
      <c r="J79" s="603"/>
    </row>
    <row r="80" ht="12.75">
      <c r="J80" s="603"/>
    </row>
    <row r="81" ht="12.75">
      <c r="J81" s="603"/>
    </row>
    <row r="82" ht="12.75">
      <c r="J82" s="603"/>
    </row>
    <row r="83" ht="12.75">
      <c r="J83" s="603"/>
    </row>
    <row r="84" ht="12.75">
      <c r="J84" s="603"/>
    </row>
    <row r="85" ht="12.75">
      <c r="J85" s="603"/>
    </row>
    <row r="86" ht="12.75">
      <c r="J86" s="603"/>
    </row>
    <row r="87" ht="12.75">
      <c r="J87" s="603"/>
    </row>
    <row r="88" ht="12.75">
      <c r="J88" s="603"/>
    </row>
    <row r="89" ht="12.75">
      <c r="J89" s="603"/>
    </row>
    <row r="90" ht="12.75">
      <c r="J90" s="603"/>
    </row>
    <row r="91" ht="12.75">
      <c r="J91" s="603"/>
    </row>
    <row r="92" ht="12.75">
      <c r="J92" s="603"/>
    </row>
    <row r="93" ht="12.75">
      <c r="J93" s="603"/>
    </row>
    <row r="94" ht="12.75">
      <c r="J94" s="603"/>
    </row>
    <row r="95" ht="12.75">
      <c r="J95" s="603"/>
    </row>
    <row r="96" ht="12.75">
      <c r="J96" s="603"/>
    </row>
    <row r="97" ht="12.75">
      <c r="J97" s="603"/>
    </row>
    <row r="98" ht="12.75">
      <c r="J98" s="603"/>
    </row>
    <row r="99" ht="12.75">
      <c r="J99" s="603"/>
    </row>
    <row r="100" ht="12.75">
      <c r="J100" s="603"/>
    </row>
    <row r="101" ht="12.75">
      <c r="J101" s="603"/>
    </row>
    <row r="102" ht="12.75">
      <c r="J102" s="603"/>
    </row>
    <row r="103" ht="12.75">
      <c r="J103" s="603"/>
    </row>
    <row r="104" ht="12.75">
      <c r="J104" s="603"/>
    </row>
  </sheetData>
  <mergeCells count="2">
    <mergeCell ref="E6:G6"/>
    <mergeCell ref="E57:G57"/>
  </mergeCells>
  <printOptions gridLines="1" horizontalCentered="1"/>
  <pageMargins left="0.7480314960629921" right="0.7480314960629921" top="0.45" bottom="0.7480314960629921" header="0.49" footer="0.5118110236220472"/>
  <pageSetup blackAndWhite="1" horizontalDpi="600" verticalDpi="600" orientation="landscape" paperSize="9" scale="80" r:id="rId2"/>
  <rowBreaks count="1" manualBreakCount="1">
    <brk id="5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9"/>
  <sheetViews>
    <sheetView workbookViewId="0" topLeftCell="N1">
      <selection activeCell="C17" sqref="C17"/>
    </sheetView>
  </sheetViews>
  <sheetFormatPr defaultColWidth="9.140625" defaultRowHeight="12.75"/>
  <cols>
    <col min="1" max="1" width="8.7109375" style="385" customWidth="1"/>
    <col min="2" max="2" width="19.28125" style="385" customWidth="1"/>
    <col min="3" max="3" width="11.00390625" style="383" customWidth="1"/>
    <col min="4" max="4" width="9.57421875" style="383" customWidth="1"/>
    <col min="5" max="5" width="11.140625" style="383" customWidth="1"/>
    <col min="6" max="6" width="9.57421875" style="383" customWidth="1"/>
    <col min="7" max="7" width="10.140625" style="537" customWidth="1"/>
    <col min="8" max="8" width="10.00390625" style="537" customWidth="1"/>
    <col min="9" max="10" width="8.7109375" style="383" customWidth="1"/>
    <col min="11" max="11" width="9.8515625" style="383" customWidth="1"/>
    <col min="12" max="12" width="8.7109375" style="537" customWidth="1"/>
    <col min="13" max="15" width="8.7109375" style="383" customWidth="1"/>
    <col min="16" max="16" width="8.7109375" style="537" customWidth="1"/>
    <col min="17" max="18" width="8.7109375" style="383" customWidth="1"/>
    <col min="19" max="22" width="8.7109375" style="537" customWidth="1"/>
    <col min="23" max="16384" width="8.7109375" style="385" customWidth="1"/>
  </cols>
  <sheetData>
    <row r="1" spans="1:18" ht="18" customHeight="1">
      <c r="A1" s="381"/>
      <c r="B1" s="381"/>
      <c r="C1" s="382"/>
      <c r="D1" s="382"/>
      <c r="E1" s="382"/>
      <c r="F1" s="382"/>
      <c r="G1" s="536"/>
      <c r="H1" s="536"/>
      <c r="I1" s="382"/>
      <c r="J1" s="382"/>
      <c r="L1" s="544"/>
      <c r="M1" s="384"/>
      <c r="N1" s="384"/>
      <c r="O1" s="384"/>
      <c r="P1" s="544"/>
      <c r="Q1" s="384"/>
      <c r="R1" s="384"/>
    </row>
    <row r="2" spans="4:11" ht="18" customHeight="1">
      <c r="D2" s="382"/>
      <c r="E2" s="382"/>
      <c r="F2" s="382"/>
      <c r="G2" s="536"/>
      <c r="K2" s="384"/>
    </row>
    <row r="3" spans="4:18" ht="22.5" customHeight="1">
      <c r="D3" s="382"/>
      <c r="E3" s="382"/>
      <c r="F3" s="382"/>
      <c r="G3" s="536"/>
      <c r="K3" s="384"/>
      <c r="L3" s="544"/>
      <c r="M3" s="384"/>
      <c r="N3" s="384"/>
      <c r="O3" s="384"/>
      <c r="P3" s="544"/>
      <c r="Q3" s="384"/>
      <c r="R3" s="384"/>
    </row>
    <row r="4" spans="1:22" ht="12.75">
      <c r="A4" s="149" t="s">
        <v>4</v>
      </c>
      <c r="B4" s="149" t="s">
        <v>5</v>
      </c>
      <c r="C4" s="681" t="s">
        <v>92</v>
      </c>
      <c r="D4" s="682"/>
      <c r="E4" s="683" t="s">
        <v>136</v>
      </c>
      <c r="F4" s="684"/>
      <c r="G4" s="684"/>
      <c r="H4" s="684"/>
      <c r="I4" s="684"/>
      <c r="J4" s="684"/>
      <c r="K4" s="684"/>
      <c r="L4" s="685"/>
      <c r="M4" s="386"/>
      <c r="N4" s="387"/>
      <c r="O4" s="386"/>
      <c r="P4" s="545"/>
      <c r="Q4" s="386"/>
      <c r="R4" s="387"/>
      <c r="S4" s="546"/>
      <c r="T4" s="548"/>
      <c r="U4" s="550"/>
      <c r="V4" s="551"/>
    </row>
    <row r="5" spans="1:22" ht="12.75">
      <c r="A5" s="390" t="s">
        <v>6</v>
      </c>
      <c r="B5" s="390"/>
      <c r="C5" s="391" t="s">
        <v>93</v>
      </c>
      <c r="D5" s="392"/>
      <c r="E5" s="393" t="s">
        <v>94</v>
      </c>
      <c r="F5" s="394"/>
      <c r="G5" s="538"/>
      <c r="H5" s="539"/>
      <c r="I5" s="393"/>
      <c r="J5" s="394"/>
      <c r="K5" s="393"/>
      <c r="L5" s="539"/>
      <c r="M5" s="679" t="s">
        <v>95</v>
      </c>
      <c r="N5" s="680"/>
      <c r="O5" s="391"/>
      <c r="P5" s="541"/>
      <c r="Q5" s="391"/>
      <c r="R5" s="392"/>
      <c r="S5" s="547"/>
      <c r="T5" s="549"/>
      <c r="U5" s="552"/>
      <c r="V5" s="553"/>
    </row>
    <row r="6" spans="1:22" ht="12.75">
      <c r="A6" s="390"/>
      <c r="B6" s="390"/>
      <c r="C6" s="391" t="s">
        <v>96</v>
      </c>
      <c r="D6" s="392" t="s">
        <v>33</v>
      </c>
      <c r="E6" s="391" t="s">
        <v>97</v>
      </c>
      <c r="F6" s="392"/>
      <c r="G6" s="540" t="s">
        <v>98</v>
      </c>
      <c r="H6" s="541"/>
      <c r="I6" s="679" t="s">
        <v>128</v>
      </c>
      <c r="J6" s="680"/>
      <c r="K6" s="391" t="s">
        <v>140</v>
      </c>
      <c r="L6" s="541"/>
      <c r="M6" s="679" t="s">
        <v>99</v>
      </c>
      <c r="N6" s="680"/>
      <c r="O6" s="679" t="s">
        <v>191</v>
      </c>
      <c r="P6" s="680"/>
      <c r="Q6" s="679" t="s">
        <v>192</v>
      </c>
      <c r="R6" s="680"/>
      <c r="S6" s="679" t="s">
        <v>461</v>
      </c>
      <c r="T6" s="680"/>
      <c r="U6" s="674" t="s">
        <v>236</v>
      </c>
      <c r="V6" s="675"/>
    </row>
    <row r="7" spans="1:22" ht="12.75">
      <c r="A7" s="390"/>
      <c r="B7" s="390"/>
      <c r="C7" s="396"/>
      <c r="D7" s="397"/>
      <c r="E7" s="396" t="s">
        <v>100</v>
      </c>
      <c r="F7" s="397"/>
      <c r="G7" s="542"/>
      <c r="H7" s="543"/>
      <c r="I7" s="396"/>
      <c r="J7" s="397"/>
      <c r="K7" s="396"/>
      <c r="L7" s="543"/>
      <c r="M7" s="686" t="s">
        <v>101</v>
      </c>
      <c r="N7" s="673"/>
      <c r="O7" s="396"/>
      <c r="P7" s="543"/>
      <c r="Q7" s="396"/>
      <c r="R7" s="397"/>
      <c r="S7" s="542"/>
      <c r="T7" s="543"/>
      <c r="U7" s="554"/>
      <c r="V7" s="555"/>
    </row>
    <row r="8" spans="1:22" ht="12.75">
      <c r="A8" s="150"/>
      <c r="B8" s="150"/>
      <c r="C8" s="398" t="s">
        <v>54</v>
      </c>
      <c r="D8" s="399" t="s">
        <v>61</v>
      </c>
      <c r="E8" s="398" t="s">
        <v>54</v>
      </c>
      <c r="F8" s="399" t="s">
        <v>61</v>
      </c>
      <c r="G8" s="336" t="s">
        <v>54</v>
      </c>
      <c r="H8" s="336" t="s">
        <v>61</v>
      </c>
      <c r="I8" s="398" t="s">
        <v>54</v>
      </c>
      <c r="J8" s="398" t="s">
        <v>61</v>
      </c>
      <c r="K8" s="398" t="s">
        <v>54</v>
      </c>
      <c r="L8" s="336" t="s">
        <v>61</v>
      </c>
      <c r="M8" s="398" t="s">
        <v>54</v>
      </c>
      <c r="N8" s="398" t="s">
        <v>61</v>
      </c>
      <c r="O8" s="398" t="s">
        <v>54</v>
      </c>
      <c r="P8" s="336" t="s">
        <v>61</v>
      </c>
      <c r="Q8" s="398" t="s">
        <v>54</v>
      </c>
      <c r="R8" s="398" t="s">
        <v>61</v>
      </c>
      <c r="S8" s="336" t="s">
        <v>54</v>
      </c>
      <c r="T8" s="336" t="s">
        <v>61</v>
      </c>
      <c r="U8" s="336" t="s">
        <v>54</v>
      </c>
      <c r="V8" s="556" t="s">
        <v>61</v>
      </c>
    </row>
    <row r="9" spans="1:22" ht="13.5" customHeight="1">
      <c r="A9" s="141">
        <v>1</v>
      </c>
      <c r="B9" s="142" t="s">
        <v>7</v>
      </c>
      <c r="C9" s="142">
        <v>82484</v>
      </c>
      <c r="D9" s="142">
        <v>33932</v>
      </c>
      <c r="E9" s="142">
        <v>32753</v>
      </c>
      <c r="F9" s="142">
        <v>14079</v>
      </c>
      <c r="G9" s="232">
        <f>'TABLE-24'!M6+'TABLE-25'!M6</f>
        <v>28212</v>
      </c>
      <c r="H9" s="232">
        <f>'TABLE-24'!N6+'TABLE-25'!N6</f>
        <v>14312</v>
      </c>
      <c r="I9" s="142">
        <v>312</v>
      </c>
      <c r="J9" s="142">
        <v>18</v>
      </c>
      <c r="K9" s="142">
        <v>12369</v>
      </c>
      <c r="L9" s="232">
        <f>'TABLE-IV'!F6+'TABLE-IV'!I6</f>
        <v>2624</v>
      </c>
      <c r="M9" s="142">
        <v>2702</v>
      </c>
      <c r="N9" s="142">
        <v>1081</v>
      </c>
      <c r="O9" s="142">
        <v>2738</v>
      </c>
      <c r="P9" s="232">
        <f>'TABLE-IV'!L6</f>
        <v>818</v>
      </c>
      <c r="Q9" s="142">
        <v>1260</v>
      </c>
      <c r="R9" s="142">
        <v>531</v>
      </c>
      <c r="S9" s="232" t="e">
        <f>#REF!</f>
        <v>#REF!</v>
      </c>
      <c r="T9" s="232" t="e">
        <f>#REF!</f>
        <v>#REF!</v>
      </c>
      <c r="U9" s="232" t="e">
        <f>#REF!</f>
        <v>#REF!</v>
      </c>
      <c r="V9" s="232" t="e">
        <f>#REF!</f>
        <v>#REF!</v>
      </c>
    </row>
    <row r="10" spans="1:22" ht="13.5" customHeight="1">
      <c r="A10" s="141">
        <v>2</v>
      </c>
      <c r="B10" s="142" t="s">
        <v>8</v>
      </c>
      <c r="C10" s="142">
        <v>462</v>
      </c>
      <c r="D10" s="142">
        <v>406</v>
      </c>
      <c r="E10" s="142">
        <v>0</v>
      </c>
      <c r="F10" s="142">
        <v>0</v>
      </c>
      <c r="G10" s="232">
        <f>'TABLE-24'!M7+'TABLE-25'!M7</f>
        <v>247</v>
      </c>
      <c r="H10" s="232">
        <f>'TABLE-24'!N7+'TABLE-25'!N7</f>
        <v>142</v>
      </c>
      <c r="I10" s="142">
        <v>0</v>
      </c>
      <c r="J10" s="142">
        <v>0</v>
      </c>
      <c r="K10" s="142">
        <v>0</v>
      </c>
      <c r="L10" s="232">
        <f>'TABLE-IV'!F7+'TABLE-IV'!I7</f>
        <v>0</v>
      </c>
      <c r="M10" s="142">
        <v>0</v>
      </c>
      <c r="N10" s="142">
        <v>0</v>
      </c>
      <c r="O10" s="142">
        <v>60</v>
      </c>
      <c r="P10" s="232">
        <f>'TABLE-IV'!L7</f>
        <v>45</v>
      </c>
      <c r="Q10" s="142">
        <v>0</v>
      </c>
      <c r="R10" s="142">
        <v>0</v>
      </c>
      <c r="S10" s="232" t="e">
        <f>#REF!</f>
        <v>#REF!</v>
      </c>
      <c r="T10" s="232" t="e">
        <f>#REF!</f>
        <v>#REF!</v>
      </c>
      <c r="U10" s="232" t="e">
        <f>#REF!</f>
        <v>#REF!</v>
      </c>
      <c r="V10" s="232" t="e">
        <f>#REF!</f>
        <v>#REF!</v>
      </c>
    </row>
    <row r="11" spans="1:22" ht="13.5" customHeight="1">
      <c r="A11" s="141">
        <v>3</v>
      </c>
      <c r="B11" s="142" t="s">
        <v>9</v>
      </c>
      <c r="C11" s="142">
        <v>18989</v>
      </c>
      <c r="D11" s="142">
        <v>12524</v>
      </c>
      <c r="E11" s="142">
        <v>15425</v>
      </c>
      <c r="F11" s="142">
        <v>10205</v>
      </c>
      <c r="G11" s="232">
        <f>'TABLE-24'!M8+'TABLE-25'!M8</f>
        <v>14880</v>
      </c>
      <c r="H11" s="232">
        <f>'TABLE-24'!N8+'TABLE-25'!N8</f>
        <v>6907</v>
      </c>
      <c r="I11" s="142">
        <v>0</v>
      </c>
      <c r="J11" s="142">
        <v>0</v>
      </c>
      <c r="K11" s="142">
        <v>1880</v>
      </c>
      <c r="L11" s="232">
        <f>'TABLE-IV'!F8+'TABLE-IV'!I8</f>
        <v>740</v>
      </c>
      <c r="M11" s="142">
        <v>709</v>
      </c>
      <c r="N11" s="142">
        <v>3361</v>
      </c>
      <c r="O11" s="142">
        <v>896</v>
      </c>
      <c r="P11" s="232">
        <f>'TABLE-IV'!L8</f>
        <v>208</v>
      </c>
      <c r="Q11" s="142">
        <v>155</v>
      </c>
      <c r="R11" s="142">
        <v>140</v>
      </c>
      <c r="S11" s="232" t="e">
        <f>#REF!</f>
        <v>#REF!</v>
      </c>
      <c r="T11" s="232" t="e">
        <f>#REF!</f>
        <v>#REF!</v>
      </c>
      <c r="U11" s="232" t="e">
        <f>#REF!</f>
        <v>#REF!</v>
      </c>
      <c r="V11" s="232" t="e">
        <f>#REF!</f>
        <v>#REF!</v>
      </c>
    </row>
    <row r="12" spans="1:22" ht="13.5" customHeight="1">
      <c r="A12" s="141">
        <v>4</v>
      </c>
      <c r="B12" s="142" t="s">
        <v>10</v>
      </c>
      <c r="C12" s="142">
        <v>67207</v>
      </c>
      <c r="D12" s="142">
        <v>46810</v>
      </c>
      <c r="E12" s="142">
        <v>58730</v>
      </c>
      <c r="F12" s="142">
        <v>30421</v>
      </c>
      <c r="G12" s="232">
        <f>'TABLE-24'!M9+'TABLE-25'!M9</f>
        <v>43685</v>
      </c>
      <c r="H12" s="232">
        <f>'TABLE-24'!N9+'TABLE-25'!N9</f>
        <v>17859</v>
      </c>
      <c r="I12" s="142">
        <v>294</v>
      </c>
      <c r="J12" s="142">
        <v>25</v>
      </c>
      <c r="K12" s="142">
        <v>13880</v>
      </c>
      <c r="L12" s="232">
        <f>'TABLE-IV'!F9+'TABLE-IV'!I9</f>
        <v>4709</v>
      </c>
      <c r="M12" s="142">
        <v>4641</v>
      </c>
      <c r="N12" s="142">
        <v>1431</v>
      </c>
      <c r="O12" s="142">
        <v>5292</v>
      </c>
      <c r="P12" s="232">
        <f>'TABLE-IV'!L9</f>
        <v>2011</v>
      </c>
      <c r="Q12" s="142">
        <v>1572</v>
      </c>
      <c r="R12" s="142">
        <v>1281</v>
      </c>
      <c r="S12" s="232" t="e">
        <f>#REF!</f>
        <v>#REF!</v>
      </c>
      <c r="T12" s="232" t="e">
        <f>#REF!</f>
        <v>#REF!</v>
      </c>
      <c r="U12" s="232" t="e">
        <f>#REF!</f>
        <v>#REF!</v>
      </c>
      <c r="V12" s="232" t="e">
        <f>#REF!</f>
        <v>#REF!</v>
      </c>
    </row>
    <row r="13" spans="1:22" ht="13.5" customHeight="1">
      <c r="A13" s="141">
        <v>5</v>
      </c>
      <c r="B13" s="142" t="s">
        <v>11</v>
      </c>
      <c r="C13" s="142">
        <v>25129</v>
      </c>
      <c r="D13" s="142">
        <v>12122</v>
      </c>
      <c r="E13" s="142">
        <v>15226</v>
      </c>
      <c r="F13" s="142">
        <v>7213</v>
      </c>
      <c r="G13" s="232">
        <f>'TABLE-24'!M10+'TABLE-25'!M10</f>
        <v>12251</v>
      </c>
      <c r="H13" s="232">
        <f>'TABLE-24'!N10+'TABLE-25'!N10</f>
        <v>5283</v>
      </c>
      <c r="I13" s="142">
        <v>12</v>
      </c>
      <c r="J13" s="142">
        <v>5</v>
      </c>
      <c r="K13" s="142">
        <v>4443</v>
      </c>
      <c r="L13" s="232">
        <f>'TABLE-IV'!F10+'TABLE-IV'!I10</f>
        <v>1326</v>
      </c>
      <c r="M13" s="142">
        <v>187</v>
      </c>
      <c r="N13" s="142">
        <v>91</v>
      </c>
      <c r="O13" s="142">
        <v>857</v>
      </c>
      <c r="P13" s="232">
        <f>'TABLE-IV'!L10</f>
        <v>228</v>
      </c>
      <c r="Q13" s="142">
        <v>1602</v>
      </c>
      <c r="R13" s="142">
        <v>771</v>
      </c>
      <c r="S13" s="232" t="e">
        <f>#REF!</f>
        <v>#REF!</v>
      </c>
      <c r="T13" s="232" t="e">
        <f>#REF!</f>
        <v>#REF!</v>
      </c>
      <c r="U13" s="232" t="e">
        <f>#REF!</f>
        <v>#REF!</v>
      </c>
      <c r="V13" s="232" t="e">
        <f>#REF!</f>
        <v>#REF!</v>
      </c>
    </row>
    <row r="14" spans="1:22" ht="13.5" customHeight="1">
      <c r="A14" s="141">
        <v>6</v>
      </c>
      <c r="B14" s="142" t="s">
        <v>12</v>
      </c>
      <c r="C14" s="142">
        <v>6262</v>
      </c>
      <c r="D14" s="142">
        <v>2943</v>
      </c>
      <c r="E14" s="142">
        <v>1496</v>
      </c>
      <c r="F14" s="142">
        <v>738</v>
      </c>
      <c r="G14" s="232">
        <f>'TABLE-24'!M11+'TABLE-25'!M11</f>
        <v>3551</v>
      </c>
      <c r="H14" s="232">
        <f>'TABLE-24'!N11+'TABLE-25'!N11</f>
        <v>1645</v>
      </c>
      <c r="I14" s="142">
        <v>90</v>
      </c>
      <c r="J14" s="142">
        <v>3</v>
      </c>
      <c r="K14" s="142">
        <v>339</v>
      </c>
      <c r="L14" s="232">
        <f>'TABLE-IV'!F11+'TABLE-IV'!I11</f>
        <v>196</v>
      </c>
      <c r="M14" s="142">
        <v>250</v>
      </c>
      <c r="N14" s="142">
        <v>253</v>
      </c>
      <c r="O14" s="142">
        <v>611</v>
      </c>
      <c r="P14" s="232">
        <f>'TABLE-IV'!L11</f>
        <v>151</v>
      </c>
      <c r="Q14" s="142">
        <v>90</v>
      </c>
      <c r="R14" s="142">
        <v>101</v>
      </c>
      <c r="S14" s="232" t="e">
        <f>#REF!</f>
        <v>#REF!</v>
      </c>
      <c r="T14" s="232" t="e">
        <f>#REF!</f>
        <v>#REF!</v>
      </c>
      <c r="U14" s="232" t="e">
        <f>#REF!</f>
        <v>#REF!</v>
      </c>
      <c r="V14" s="232" t="e">
        <f>#REF!</f>
        <v>#REF!</v>
      </c>
    </row>
    <row r="15" spans="1:22" ht="13.5" customHeight="1">
      <c r="A15" s="141">
        <v>7</v>
      </c>
      <c r="B15" s="142" t="s">
        <v>13</v>
      </c>
      <c r="C15" s="142">
        <v>86761</v>
      </c>
      <c r="D15" s="142">
        <v>42598</v>
      </c>
      <c r="E15" s="142">
        <v>55429</v>
      </c>
      <c r="F15" s="142">
        <v>24126</v>
      </c>
      <c r="G15" s="232">
        <f>'TABLE-24'!M12+'TABLE-25'!M12</f>
        <v>45016</v>
      </c>
      <c r="H15" s="232">
        <f>'TABLE-24'!N12+'TABLE-25'!N12</f>
        <v>16682</v>
      </c>
      <c r="I15" s="142">
        <v>103</v>
      </c>
      <c r="J15" s="142">
        <v>3</v>
      </c>
      <c r="K15" s="142">
        <v>14206</v>
      </c>
      <c r="L15" s="232">
        <f>'TABLE-IV'!F12+'TABLE-IV'!I12</f>
        <v>6697</v>
      </c>
      <c r="M15" s="142">
        <v>5405</v>
      </c>
      <c r="N15" s="142">
        <v>4502</v>
      </c>
      <c r="O15" s="142">
        <v>6682</v>
      </c>
      <c r="P15" s="232">
        <f>'TABLE-IV'!L12</f>
        <v>2102</v>
      </c>
      <c r="Q15" s="142">
        <v>2612</v>
      </c>
      <c r="R15" s="142">
        <v>2816</v>
      </c>
      <c r="S15" s="232" t="e">
        <f>#REF!</f>
        <v>#REF!</v>
      </c>
      <c r="T15" s="232" t="e">
        <f>#REF!</f>
        <v>#REF!</v>
      </c>
      <c r="U15" s="232" t="e">
        <f>#REF!</f>
        <v>#REF!</v>
      </c>
      <c r="V15" s="232" t="e">
        <f>#REF!</f>
        <v>#REF!</v>
      </c>
    </row>
    <row r="16" spans="1:22" ht="13.5" customHeight="1">
      <c r="A16" s="141">
        <v>8</v>
      </c>
      <c r="B16" s="142" t="s">
        <v>159</v>
      </c>
      <c r="C16" s="142">
        <v>1329</v>
      </c>
      <c r="D16" s="142">
        <v>652</v>
      </c>
      <c r="E16" s="142">
        <v>12</v>
      </c>
      <c r="F16" s="142">
        <v>6</v>
      </c>
      <c r="G16" s="232">
        <f>'TABLE-24'!M13+'TABLE-25'!M13</f>
        <v>140</v>
      </c>
      <c r="H16" s="232">
        <f>'TABLE-24'!N13+'TABLE-25'!N13</f>
        <v>93</v>
      </c>
      <c r="I16" s="142">
        <v>103</v>
      </c>
      <c r="J16" s="142">
        <v>20</v>
      </c>
      <c r="K16" s="142">
        <v>0</v>
      </c>
      <c r="L16" s="232">
        <f>'TABLE-IV'!F13+'TABLE-IV'!I13</f>
        <v>0</v>
      </c>
      <c r="M16" s="142">
        <v>7</v>
      </c>
      <c r="N16" s="142">
        <v>28</v>
      </c>
      <c r="O16" s="142">
        <v>68</v>
      </c>
      <c r="P16" s="232">
        <f>'TABLE-IV'!L13</f>
        <v>30</v>
      </c>
      <c r="Q16" s="142">
        <v>6</v>
      </c>
      <c r="R16" s="142">
        <v>34</v>
      </c>
      <c r="S16" s="232" t="e">
        <f>#REF!</f>
        <v>#REF!</v>
      </c>
      <c r="T16" s="232" t="e">
        <f>#REF!</f>
        <v>#REF!</v>
      </c>
      <c r="U16" s="232" t="e">
        <f>#REF!</f>
        <v>#REF!</v>
      </c>
      <c r="V16" s="232" t="e">
        <f>#REF!</f>
        <v>#REF!</v>
      </c>
    </row>
    <row r="17" spans="1:22" ht="13.5" customHeight="1">
      <c r="A17" s="141">
        <v>9</v>
      </c>
      <c r="B17" s="142" t="s">
        <v>14</v>
      </c>
      <c r="C17" s="142">
        <v>4378</v>
      </c>
      <c r="D17" s="142">
        <v>3152</v>
      </c>
      <c r="E17" s="142">
        <v>1885</v>
      </c>
      <c r="F17" s="142">
        <v>1998</v>
      </c>
      <c r="G17" s="232">
        <f>'TABLE-24'!M14+'TABLE-25'!M14</f>
        <v>2087</v>
      </c>
      <c r="H17" s="232">
        <f>'TABLE-24'!N14+'TABLE-25'!N14</f>
        <v>1178</v>
      </c>
      <c r="I17" s="142">
        <v>62</v>
      </c>
      <c r="J17" s="142">
        <v>3</v>
      </c>
      <c r="K17" s="142">
        <v>755</v>
      </c>
      <c r="L17" s="232">
        <f>'TABLE-IV'!F14+'TABLE-IV'!I14</f>
        <v>237</v>
      </c>
      <c r="M17" s="142">
        <v>79</v>
      </c>
      <c r="N17" s="142">
        <v>18</v>
      </c>
      <c r="O17" s="142">
        <v>741</v>
      </c>
      <c r="P17" s="232">
        <f>'TABLE-IV'!L14</f>
        <v>150</v>
      </c>
      <c r="Q17" s="142">
        <v>68</v>
      </c>
      <c r="R17" s="142">
        <v>85</v>
      </c>
      <c r="S17" s="232" t="e">
        <f>#REF!</f>
        <v>#REF!</v>
      </c>
      <c r="T17" s="232" t="e">
        <f>#REF!</f>
        <v>#REF!</v>
      </c>
      <c r="U17" s="232" t="e">
        <f>#REF!</f>
        <v>#REF!</v>
      </c>
      <c r="V17" s="232" t="e">
        <f>#REF!</f>
        <v>#REF!</v>
      </c>
    </row>
    <row r="18" spans="1:22" ht="13.5" customHeight="1">
      <c r="A18" s="141">
        <v>10</v>
      </c>
      <c r="B18" s="142" t="s">
        <v>15</v>
      </c>
      <c r="C18" s="142">
        <v>1384</v>
      </c>
      <c r="D18" s="142">
        <v>593</v>
      </c>
      <c r="E18" s="142">
        <v>335</v>
      </c>
      <c r="F18" s="142">
        <v>138</v>
      </c>
      <c r="G18" s="232">
        <f>'TABLE-24'!M15+'TABLE-25'!M15</f>
        <v>446</v>
      </c>
      <c r="H18" s="232">
        <f>'TABLE-24'!N15+'TABLE-25'!N15</f>
        <v>145</v>
      </c>
      <c r="I18" s="142">
        <v>0</v>
      </c>
      <c r="J18" s="142">
        <v>0</v>
      </c>
      <c r="K18" s="142">
        <v>58</v>
      </c>
      <c r="L18" s="232">
        <f>'TABLE-IV'!F15+'TABLE-IV'!I15</f>
        <v>52</v>
      </c>
      <c r="M18" s="142">
        <v>76</v>
      </c>
      <c r="N18" s="142">
        <v>31</v>
      </c>
      <c r="O18" s="142">
        <v>172</v>
      </c>
      <c r="P18" s="232">
        <f>'TABLE-IV'!L15</f>
        <v>42</v>
      </c>
      <c r="Q18" s="142">
        <v>29</v>
      </c>
      <c r="R18" s="142">
        <v>28</v>
      </c>
      <c r="S18" s="232" t="e">
        <f>#REF!</f>
        <v>#REF!</v>
      </c>
      <c r="T18" s="232" t="e">
        <f>#REF!</f>
        <v>#REF!</v>
      </c>
      <c r="U18" s="232" t="e">
        <f>#REF!</f>
        <v>#REF!</v>
      </c>
      <c r="V18" s="232" t="e">
        <f>#REF!</f>
        <v>#REF!</v>
      </c>
    </row>
    <row r="19" spans="1:22" ht="13.5" customHeight="1">
      <c r="A19" s="141">
        <v>11</v>
      </c>
      <c r="B19" s="142" t="s">
        <v>16</v>
      </c>
      <c r="C19" s="142">
        <v>2447</v>
      </c>
      <c r="D19" s="142">
        <v>622</v>
      </c>
      <c r="E19" s="142">
        <v>0</v>
      </c>
      <c r="F19" s="142">
        <v>0</v>
      </c>
      <c r="G19" s="232">
        <f>'TABLE-24'!M16+'TABLE-25'!M16</f>
        <v>1934</v>
      </c>
      <c r="H19" s="232">
        <f>'TABLE-24'!N16+'TABLE-25'!N16</f>
        <v>430</v>
      </c>
      <c r="I19" s="142">
        <v>0</v>
      </c>
      <c r="J19" s="142">
        <v>0</v>
      </c>
      <c r="K19" s="142">
        <v>0</v>
      </c>
      <c r="L19" s="232">
        <f>'TABLE-IV'!F16+'TABLE-IV'!I16</f>
        <v>0</v>
      </c>
      <c r="M19" s="142">
        <v>0</v>
      </c>
      <c r="N19" s="142">
        <v>0</v>
      </c>
      <c r="O19" s="142">
        <v>0</v>
      </c>
      <c r="P19" s="232">
        <f>'TABLE-IV'!L16</f>
        <v>0</v>
      </c>
      <c r="Q19" s="142">
        <v>6</v>
      </c>
      <c r="R19" s="142">
        <v>2</v>
      </c>
      <c r="S19" s="232" t="e">
        <f>#REF!</f>
        <v>#REF!</v>
      </c>
      <c r="T19" s="232" t="e">
        <f>#REF!</f>
        <v>#REF!</v>
      </c>
      <c r="U19" s="232" t="e">
        <f>#REF!</f>
        <v>#REF!</v>
      </c>
      <c r="V19" s="232" t="e">
        <f>#REF!</f>
        <v>#REF!</v>
      </c>
    </row>
    <row r="20" spans="1:22" ht="13.5" customHeight="1">
      <c r="A20" s="141">
        <v>12</v>
      </c>
      <c r="B20" s="142" t="s">
        <v>17</v>
      </c>
      <c r="C20" s="142">
        <v>6144</v>
      </c>
      <c r="D20" s="142">
        <v>4390</v>
      </c>
      <c r="E20" s="142">
        <v>1251</v>
      </c>
      <c r="F20" s="142">
        <v>1387</v>
      </c>
      <c r="G20" s="232">
        <f>'TABLE-24'!M17+'TABLE-25'!M17</f>
        <v>2977</v>
      </c>
      <c r="H20" s="232">
        <f>'TABLE-24'!N17+'TABLE-25'!N17</f>
        <v>2198</v>
      </c>
      <c r="I20" s="142">
        <v>0</v>
      </c>
      <c r="J20" s="142">
        <v>0</v>
      </c>
      <c r="K20" s="142">
        <v>508</v>
      </c>
      <c r="L20" s="232">
        <f>'TABLE-IV'!F17+'TABLE-IV'!I17</f>
        <v>245</v>
      </c>
      <c r="M20" s="142">
        <v>57</v>
      </c>
      <c r="N20" s="142">
        <v>8</v>
      </c>
      <c r="O20" s="142">
        <v>984</v>
      </c>
      <c r="P20" s="232">
        <f>'TABLE-IV'!L17</f>
        <v>248</v>
      </c>
      <c r="Q20" s="142">
        <v>181</v>
      </c>
      <c r="R20" s="142">
        <v>160</v>
      </c>
      <c r="S20" s="232" t="e">
        <f>#REF!</f>
        <v>#REF!</v>
      </c>
      <c r="T20" s="232" t="e">
        <f>#REF!</f>
        <v>#REF!</v>
      </c>
      <c r="U20" s="232" t="e">
        <f>#REF!</f>
        <v>#REF!</v>
      </c>
      <c r="V20" s="232" t="e">
        <f>#REF!</f>
        <v>#REF!</v>
      </c>
    </row>
    <row r="21" spans="1:22" ht="13.5" customHeight="1">
      <c r="A21" s="141">
        <v>13</v>
      </c>
      <c r="B21" s="142" t="s">
        <v>161</v>
      </c>
      <c r="C21" s="142">
        <v>2276</v>
      </c>
      <c r="D21" s="142">
        <v>961</v>
      </c>
      <c r="E21" s="142">
        <v>689</v>
      </c>
      <c r="F21" s="142">
        <v>130</v>
      </c>
      <c r="G21" s="232">
        <f>'TABLE-24'!M18+'TABLE-25'!M18</f>
        <v>1055</v>
      </c>
      <c r="H21" s="232">
        <f>'TABLE-24'!N18+'TABLE-25'!N18</f>
        <v>540</v>
      </c>
      <c r="I21" s="142">
        <v>4</v>
      </c>
      <c r="J21" s="142">
        <v>11</v>
      </c>
      <c r="K21" s="142">
        <v>260</v>
      </c>
      <c r="L21" s="232">
        <f>'TABLE-IV'!F18+'TABLE-IV'!I18</f>
        <v>97</v>
      </c>
      <c r="M21" s="142">
        <v>18</v>
      </c>
      <c r="N21" s="142">
        <v>11</v>
      </c>
      <c r="O21" s="142">
        <v>501</v>
      </c>
      <c r="P21" s="232">
        <f>'TABLE-IV'!L18</f>
        <v>137</v>
      </c>
      <c r="Q21" s="142">
        <v>20</v>
      </c>
      <c r="R21" s="142">
        <v>17</v>
      </c>
      <c r="S21" s="232" t="e">
        <f>#REF!</f>
        <v>#REF!</v>
      </c>
      <c r="T21" s="232" t="e">
        <f>#REF!</f>
        <v>#REF!</v>
      </c>
      <c r="U21" s="232" t="e">
        <f>#REF!</f>
        <v>#REF!</v>
      </c>
      <c r="V21" s="232" t="e">
        <f>#REF!</f>
        <v>#REF!</v>
      </c>
    </row>
    <row r="22" spans="1:22" ht="13.5" customHeight="1">
      <c r="A22" s="141">
        <v>14</v>
      </c>
      <c r="B22" s="142" t="s">
        <v>76</v>
      </c>
      <c r="C22" s="142">
        <v>60325</v>
      </c>
      <c r="D22" s="142">
        <v>68501</v>
      </c>
      <c r="E22" s="142">
        <v>0</v>
      </c>
      <c r="F22" s="142">
        <v>0</v>
      </c>
      <c r="G22" s="232">
        <f>'TABLE-24'!M19+'TABLE-25'!M19</f>
        <v>35484</v>
      </c>
      <c r="H22" s="232">
        <f>'TABLE-24'!N19+'TABLE-25'!N19</f>
        <v>29913</v>
      </c>
      <c r="I22" s="142">
        <v>355</v>
      </c>
      <c r="J22" s="142">
        <v>33</v>
      </c>
      <c r="K22" s="142">
        <v>4584</v>
      </c>
      <c r="L22" s="232">
        <f>'TABLE-IV'!F19+'TABLE-IV'!I19</f>
        <v>1023</v>
      </c>
      <c r="M22" s="142">
        <v>2177</v>
      </c>
      <c r="N22" s="142">
        <v>4808</v>
      </c>
      <c r="O22" s="142">
        <v>2677</v>
      </c>
      <c r="P22" s="232">
        <f>'TABLE-IV'!L19</f>
        <v>2618</v>
      </c>
      <c r="Q22" s="142">
        <v>2333</v>
      </c>
      <c r="R22" s="142">
        <v>1580</v>
      </c>
      <c r="S22" s="232" t="e">
        <f>#REF!</f>
        <v>#REF!</v>
      </c>
      <c r="T22" s="232" t="e">
        <f>#REF!</f>
        <v>#REF!</v>
      </c>
      <c r="U22" s="232" t="e">
        <f>#REF!</f>
        <v>#REF!</v>
      </c>
      <c r="V22" s="232" t="e">
        <f>#REF!</f>
        <v>#REF!</v>
      </c>
    </row>
    <row r="23" spans="1:22" ht="13.5" customHeight="1">
      <c r="A23" s="141">
        <v>15</v>
      </c>
      <c r="B23" s="142" t="s">
        <v>103</v>
      </c>
      <c r="C23" s="142">
        <v>4794</v>
      </c>
      <c r="D23" s="142">
        <v>2489</v>
      </c>
      <c r="E23" s="142">
        <v>798</v>
      </c>
      <c r="F23" s="142">
        <v>183</v>
      </c>
      <c r="G23" s="232">
        <f>'TABLE-24'!M20+'TABLE-25'!M20</f>
        <v>2705</v>
      </c>
      <c r="H23" s="232">
        <f>'TABLE-24'!N20+'TABLE-25'!N20</f>
        <v>1670</v>
      </c>
      <c r="I23" s="142">
        <v>6</v>
      </c>
      <c r="J23" s="142">
        <v>1</v>
      </c>
      <c r="K23" s="142">
        <v>368</v>
      </c>
      <c r="L23" s="232">
        <f>'TABLE-IV'!F20+'TABLE-IV'!I20</f>
        <v>112</v>
      </c>
      <c r="M23" s="142">
        <v>212</v>
      </c>
      <c r="N23" s="142">
        <v>304</v>
      </c>
      <c r="O23" s="142">
        <v>292</v>
      </c>
      <c r="P23" s="232">
        <f>'TABLE-IV'!L20</f>
        <v>82</v>
      </c>
      <c r="Q23" s="142">
        <v>257</v>
      </c>
      <c r="R23" s="142">
        <v>98</v>
      </c>
      <c r="S23" s="232" t="e">
        <f>#REF!</f>
        <v>#REF!</v>
      </c>
      <c r="T23" s="232" t="e">
        <f>#REF!</f>
        <v>#REF!</v>
      </c>
      <c r="U23" s="232" t="e">
        <f>#REF!</f>
        <v>#REF!</v>
      </c>
      <c r="V23" s="232" t="e">
        <f>#REF!</f>
        <v>#REF!</v>
      </c>
    </row>
    <row r="24" spans="1:22" ht="13.5" customHeight="1">
      <c r="A24" s="141">
        <v>16</v>
      </c>
      <c r="B24" s="142" t="s">
        <v>20</v>
      </c>
      <c r="C24" s="142">
        <v>24610</v>
      </c>
      <c r="D24" s="142">
        <v>12008</v>
      </c>
      <c r="E24" s="142">
        <v>15700</v>
      </c>
      <c r="F24" s="142">
        <v>2921</v>
      </c>
      <c r="G24" s="232">
        <f>'TABLE-24'!M21+'TABLE-25'!M21</f>
        <v>10245</v>
      </c>
      <c r="H24" s="232">
        <f>'TABLE-24'!N21+'TABLE-25'!N21</f>
        <v>9722</v>
      </c>
      <c r="I24" s="142">
        <v>20</v>
      </c>
      <c r="J24" s="142">
        <v>2</v>
      </c>
      <c r="K24" s="142">
        <v>3609</v>
      </c>
      <c r="L24" s="232">
        <f>'TABLE-IV'!F21+'TABLE-IV'!I21</f>
        <v>2900</v>
      </c>
      <c r="M24" s="142">
        <v>889</v>
      </c>
      <c r="N24" s="142">
        <v>502</v>
      </c>
      <c r="O24" s="142">
        <v>1587</v>
      </c>
      <c r="P24" s="232">
        <f>'TABLE-IV'!L21</f>
        <v>607</v>
      </c>
      <c r="Q24" s="142">
        <v>721</v>
      </c>
      <c r="R24" s="142">
        <v>842</v>
      </c>
      <c r="S24" s="232" t="e">
        <f>#REF!</f>
        <v>#REF!</v>
      </c>
      <c r="T24" s="232" t="e">
        <f>#REF!</f>
        <v>#REF!</v>
      </c>
      <c r="U24" s="232" t="e">
        <f>#REF!</f>
        <v>#REF!</v>
      </c>
      <c r="V24" s="232" t="e">
        <f>#REF!</f>
        <v>#REF!</v>
      </c>
    </row>
    <row r="25" spans="1:22" ht="13.5" customHeight="1">
      <c r="A25" s="141">
        <v>17</v>
      </c>
      <c r="B25" s="142" t="s">
        <v>21</v>
      </c>
      <c r="C25" s="142">
        <v>53342</v>
      </c>
      <c r="D25" s="142">
        <v>21675</v>
      </c>
      <c r="E25" s="142">
        <v>15798</v>
      </c>
      <c r="F25" s="142">
        <v>10276</v>
      </c>
      <c r="G25" s="232">
        <f>'TABLE-24'!M22+'TABLE-25'!M22</f>
        <v>27346</v>
      </c>
      <c r="H25" s="232">
        <f>'TABLE-24'!N22+'TABLE-25'!N22</f>
        <v>11762</v>
      </c>
      <c r="I25" s="142">
        <v>91</v>
      </c>
      <c r="J25" s="142">
        <v>5</v>
      </c>
      <c r="K25" s="142">
        <v>6682</v>
      </c>
      <c r="L25" s="232">
        <f>'TABLE-IV'!F22+'TABLE-IV'!I22</f>
        <v>2423</v>
      </c>
      <c r="M25" s="142">
        <v>19</v>
      </c>
      <c r="N25" s="142">
        <v>6</v>
      </c>
      <c r="O25" s="142">
        <v>3884</v>
      </c>
      <c r="P25" s="232">
        <f>'TABLE-IV'!L22</f>
        <v>1047</v>
      </c>
      <c r="Q25" s="142">
        <v>3279</v>
      </c>
      <c r="R25" s="142">
        <v>1116</v>
      </c>
      <c r="S25" s="232" t="e">
        <f>#REF!</f>
        <v>#REF!</v>
      </c>
      <c r="T25" s="232" t="e">
        <f>#REF!</f>
        <v>#REF!</v>
      </c>
      <c r="U25" s="232" t="e">
        <f>#REF!</f>
        <v>#REF!</v>
      </c>
      <c r="V25" s="232" t="e">
        <f>#REF!</f>
        <v>#REF!</v>
      </c>
    </row>
    <row r="26" spans="1:22" ht="13.5" customHeight="1">
      <c r="A26" s="141">
        <v>18</v>
      </c>
      <c r="B26" s="142" t="s">
        <v>19</v>
      </c>
      <c r="C26" s="142">
        <v>105</v>
      </c>
      <c r="D26" s="142">
        <v>83</v>
      </c>
      <c r="E26" s="142">
        <v>0</v>
      </c>
      <c r="F26" s="142">
        <v>0</v>
      </c>
      <c r="G26" s="232">
        <f>'TABLE-24'!M23+'TABLE-25'!M23</f>
        <v>85</v>
      </c>
      <c r="H26" s="232">
        <f>'TABLE-24'!N23+'TABLE-25'!N23</f>
        <v>81</v>
      </c>
      <c r="I26" s="142">
        <v>0</v>
      </c>
      <c r="J26" s="142">
        <v>0</v>
      </c>
      <c r="K26" s="142">
        <v>0</v>
      </c>
      <c r="L26" s="232">
        <f>'TABLE-IV'!F23+'TABLE-IV'!I23</f>
        <v>0</v>
      </c>
      <c r="M26" s="142">
        <v>0</v>
      </c>
      <c r="N26" s="142">
        <v>0</v>
      </c>
      <c r="O26" s="142">
        <v>13</v>
      </c>
      <c r="P26" s="232">
        <f>'TABLE-IV'!L23</f>
        <v>2</v>
      </c>
      <c r="Q26" s="142">
        <v>0</v>
      </c>
      <c r="R26" s="142">
        <v>0</v>
      </c>
      <c r="S26" s="232" t="e">
        <f>#REF!</f>
        <v>#REF!</v>
      </c>
      <c r="T26" s="232" t="e">
        <f>#REF!</f>
        <v>#REF!</v>
      </c>
      <c r="U26" s="232" t="e">
        <f>#REF!</f>
        <v>#REF!</v>
      </c>
      <c r="V26" s="232" t="e">
        <f>#REF!</f>
        <v>#REF!</v>
      </c>
    </row>
    <row r="27" spans="1:22" ht="13.5" customHeight="1">
      <c r="A27" s="141">
        <v>19</v>
      </c>
      <c r="B27" s="142" t="s">
        <v>123</v>
      </c>
      <c r="C27" s="142">
        <v>434</v>
      </c>
      <c r="D27" s="142">
        <v>391</v>
      </c>
      <c r="E27" s="142">
        <v>62</v>
      </c>
      <c r="F27" s="142">
        <v>40</v>
      </c>
      <c r="G27" s="232">
        <f>'TABLE-24'!M24+'TABLE-25'!M24</f>
        <v>292</v>
      </c>
      <c r="H27" s="232">
        <f>'TABLE-24'!N24+'TABLE-25'!N24</f>
        <v>1421</v>
      </c>
      <c r="I27" s="142">
        <v>0</v>
      </c>
      <c r="J27" s="142">
        <v>0</v>
      </c>
      <c r="K27" s="142">
        <v>0</v>
      </c>
      <c r="L27" s="232">
        <f>'TABLE-IV'!F24+'TABLE-IV'!I24</f>
        <v>0</v>
      </c>
      <c r="M27" s="142">
        <v>0</v>
      </c>
      <c r="N27" s="142">
        <v>0</v>
      </c>
      <c r="O27" s="142">
        <v>87</v>
      </c>
      <c r="P27" s="232">
        <f>'TABLE-IV'!L24</f>
        <v>27</v>
      </c>
      <c r="Q27" s="142">
        <v>21</v>
      </c>
      <c r="R27" s="142">
        <v>2</v>
      </c>
      <c r="S27" s="232" t="e">
        <f>#REF!</f>
        <v>#REF!</v>
      </c>
      <c r="T27" s="232" t="e">
        <f>#REF!</f>
        <v>#REF!</v>
      </c>
      <c r="U27" s="232" t="e">
        <f>#REF!</f>
        <v>#REF!</v>
      </c>
      <c r="V27" s="232" t="e">
        <f>#REF!</f>
        <v>#REF!</v>
      </c>
    </row>
    <row r="28" spans="1:22" s="402" customFormat="1" ht="13.5" customHeight="1">
      <c r="A28" s="400"/>
      <c r="B28" s="401" t="s">
        <v>221</v>
      </c>
      <c r="C28" s="401">
        <f>SUM(C9:C27)</f>
        <v>448862</v>
      </c>
      <c r="D28" s="401">
        <f aca="true" t="shared" si="0" ref="D28:V28">SUM(D9:D27)</f>
        <v>266852</v>
      </c>
      <c r="E28" s="401">
        <f t="shared" si="0"/>
        <v>215589</v>
      </c>
      <c r="F28" s="401">
        <f t="shared" si="0"/>
        <v>103861</v>
      </c>
      <c r="G28" s="401">
        <f t="shared" si="0"/>
        <v>232638</v>
      </c>
      <c r="H28" s="401">
        <f t="shared" si="0"/>
        <v>121983</v>
      </c>
      <c r="I28" s="401">
        <f t="shared" si="0"/>
        <v>1452</v>
      </c>
      <c r="J28" s="401">
        <f t="shared" si="0"/>
        <v>129</v>
      </c>
      <c r="K28" s="401">
        <f t="shared" si="0"/>
        <v>63941</v>
      </c>
      <c r="L28" s="239">
        <f t="shared" si="0"/>
        <v>23381</v>
      </c>
      <c r="M28" s="401">
        <f t="shared" si="0"/>
        <v>17428</v>
      </c>
      <c r="N28" s="401">
        <f t="shared" si="0"/>
        <v>16435</v>
      </c>
      <c r="O28" s="401">
        <f t="shared" si="0"/>
        <v>28142</v>
      </c>
      <c r="P28" s="239">
        <f>SUM(P9:P27)</f>
        <v>10553</v>
      </c>
      <c r="Q28" s="401">
        <f t="shared" si="0"/>
        <v>14212</v>
      </c>
      <c r="R28" s="401">
        <f t="shared" si="0"/>
        <v>9604</v>
      </c>
      <c r="S28" s="239" t="e">
        <f t="shared" si="0"/>
        <v>#REF!</v>
      </c>
      <c r="T28" s="239" t="e">
        <f t="shared" si="0"/>
        <v>#REF!</v>
      </c>
      <c r="U28" s="239" t="e">
        <f t="shared" si="0"/>
        <v>#REF!</v>
      </c>
      <c r="V28" s="239" t="e">
        <f t="shared" si="0"/>
        <v>#REF!</v>
      </c>
    </row>
    <row r="29" spans="1:22" ht="13.5" customHeight="1">
      <c r="A29" s="141">
        <v>20</v>
      </c>
      <c r="B29" s="142" t="s">
        <v>23</v>
      </c>
      <c r="C29" s="142">
        <v>73</v>
      </c>
      <c r="D29" s="142">
        <v>37</v>
      </c>
      <c r="E29" s="142">
        <v>0</v>
      </c>
      <c r="F29" s="142">
        <v>0</v>
      </c>
      <c r="G29" s="232">
        <f>'TABLE-24'!M26+'TABLE-25'!M26</f>
        <v>94</v>
      </c>
      <c r="H29" s="232">
        <f>'TABLE-24'!N26+'TABLE-25'!N26</f>
        <v>105</v>
      </c>
      <c r="I29" s="142">
        <v>0</v>
      </c>
      <c r="J29" s="142">
        <v>0</v>
      </c>
      <c r="K29" s="142">
        <v>0</v>
      </c>
      <c r="L29" s="232">
        <f>'TABLE-IV'!F26+'TABLE-IV'!I26</f>
        <v>0</v>
      </c>
      <c r="M29" s="142">
        <v>0</v>
      </c>
      <c r="N29" s="142">
        <v>0</v>
      </c>
      <c r="O29" s="142">
        <v>0</v>
      </c>
      <c r="P29" s="232">
        <f>'TABLE-IV'!L26</f>
        <v>0</v>
      </c>
      <c r="Q29" s="142">
        <v>0</v>
      </c>
      <c r="R29" s="142">
        <v>0</v>
      </c>
      <c r="S29" s="232" t="e">
        <f>#REF!</f>
        <v>#REF!</v>
      </c>
      <c r="T29" s="232" t="e">
        <f>#REF!</f>
        <v>#REF!</v>
      </c>
      <c r="U29" s="232" t="e">
        <f>#REF!</f>
        <v>#REF!</v>
      </c>
      <c r="V29" s="232" t="e">
        <f>#REF!</f>
        <v>#REF!</v>
      </c>
    </row>
    <row r="30" spans="1:22" ht="13.5" customHeight="1">
      <c r="A30" s="141">
        <v>21</v>
      </c>
      <c r="B30" s="142" t="s">
        <v>256</v>
      </c>
      <c r="C30" s="142">
        <v>0</v>
      </c>
      <c r="D30" s="142">
        <v>0</v>
      </c>
      <c r="E30" s="142">
        <v>0</v>
      </c>
      <c r="F30" s="142">
        <v>0</v>
      </c>
      <c r="G30" s="232">
        <f>'TABLE-24'!M27+'TABLE-25'!M27</f>
        <v>0</v>
      </c>
      <c r="H30" s="232">
        <f>'TABLE-24'!N27+'TABLE-25'!N27</f>
        <v>0</v>
      </c>
      <c r="I30" s="142">
        <v>0</v>
      </c>
      <c r="J30" s="142">
        <v>0</v>
      </c>
      <c r="K30" s="142">
        <v>0</v>
      </c>
      <c r="L30" s="232">
        <f>'TABLE-IV'!F27+'TABLE-IV'!I27</f>
        <v>0</v>
      </c>
      <c r="M30" s="142">
        <v>0</v>
      </c>
      <c r="N30" s="142">
        <v>0</v>
      </c>
      <c r="O30" s="142">
        <v>0</v>
      </c>
      <c r="P30" s="232">
        <f>'TABLE-IV'!L27</f>
        <v>0</v>
      </c>
      <c r="Q30" s="142">
        <v>0</v>
      </c>
      <c r="R30" s="142">
        <v>0</v>
      </c>
      <c r="S30" s="232" t="e">
        <f>#REF!</f>
        <v>#REF!</v>
      </c>
      <c r="T30" s="232" t="e">
        <f>#REF!</f>
        <v>#REF!</v>
      </c>
      <c r="U30" s="232" t="e">
        <f>#REF!</f>
        <v>#REF!</v>
      </c>
      <c r="V30" s="232" t="e">
        <f>#REF!</f>
        <v>#REF!</v>
      </c>
    </row>
    <row r="31" spans="1:22" ht="13.5" customHeight="1">
      <c r="A31" s="141">
        <v>22</v>
      </c>
      <c r="B31" s="142" t="s">
        <v>166</v>
      </c>
      <c r="C31" s="142">
        <v>305</v>
      </c>
      <c r="D31" s="142">
        <v>270</v>
      </c>
      <c r="E31" s="142">
        <v>0</v>
      </c>
      <c r="F31" s="142">
        <v>0</v>
      </c>
      <c r="G31" s="232">
        <f>'TABLE-24'!M28+'TABLE-25'!M28</f>
        <v>211</v>
      </c>
      <c r="H31" s="232">
        <f>'TABLE-24'!N28+'TABLE-25'!N28</f>
        <v>142</v>
      </c>
      <c r="I31" s="142">
        <v>3</v>
      </c>
      <c r="J31" s="142">
        <v>0</v>
      </c>
      <c r="K31" s="142">
        <v>0</v>
      </c>
      <c r="L31" s="232">
        <f>'TABLE-IV'!F28+'TABLE-IV'!I28</f>
        <v>0</v>
      </c>
      <c r="M31" s="142">
        <v>0</v>
      </c>
      <c r="N31" s="142">
        <v>0</v>
      </c>
      <c r="O31" s="142">
        <v>0</v>
      </c>
      <c r="P31" s="232">
        <f>'TABLE-IV'!L28</f>
        <v>0</v>
      </c>
      <c r="Q31" s="142">
        <v>59</v>
      </c>
      <c r="R31" s="142">
        <v>20</v>
      </c>
      <c r="S31" s="232" t="e">
        <f>#REF!</f>
        <v>#REF!</v>
      </c>
      <c r="T31" s="232" t="e">
        <f>#REF!</f>
        <v>#REF!</v>
      </c>
      <c r="U31" s="232" t="e">
        <f>#REF!</f>
        <v>#REF!</v>
      </c>
      <c r="V31" s="232" t="e">
        <f>#REF!</f>
        <v>#REF!</v>
      </c>
    </row>
    <row r="32" spans="1:22" ht="13.5" customHeight="1">
      <c r="A32" s="141">
        <v>23</v>
      </c>
      <c r="B32" s="142" t="s">
        <v>24</v>
      </c>
      <c r="C32" s="142">
        <v>24</v>
      </c>
      <c r="D32" s="142">
        <v>11</v>
      </c>
      <c r="E32" s="142">
        <v>0</v>
      </c>
      <c r="F32" s="142">
        <v>0</v>
      </c>
      <c r="G32" s="232">
        <f>'TABLE-24'!M29+'TABLE-25'!M29</f>
        <v>6</v>
      </c>
      <c r="H32" s="232">
        <f>'TABLE-24'!N29+'TABLE-25'!N29</f>
        <v>9</v>
      </c>
      <c r="I32" s="142">
        <v>0</v>
      </c>
      <c r="J32" s="142">
        <v>0</v>
      </c>
      <c r="K32" s="142">
        <v>0</v>
      </c>
      <c r="L32" s="232">
        <f>'TABLE-IV'!F29+'TABLE-IV'!I29</f>
        <v>0</v>
      </c>
      <c r="M32" s="142">
        <v>0</v>
      </c>
      <c r="N32" s="142">
        <v>0</v>
      </c>
      <c r="O32" s="142">
        <v>10</v>
      </c>
      <c r="P32" s="232">
        <f>'TABLE-IV'!L29</f>
        <v>3</v>
      </c>
      <c r="Q32" s="142">
        <v>0</v>
      </c>
      <c r="R32" s="142">
        <v>0</v>
      </c>
      <c r="S32" s="232" t="e">
        <f>#REF!</f>
        <v>#REF!</v>
      </c>
      <c r="T32" s="232" t="e">
        <f>#REF!</f>
        <v>#REF!</v>
      </c>
      <c r="U32" s="232" t="e">
        <f>#REF!</f>
        <v>#REF!</v>
      </c>
      <c r="V32" s="232" t="e">
        <f>#REF!</f>
        <v>#REF!</v>
      </c>
    </row>
    <row r="33" spans="1:22" ht="13.5" customHeight="1">
      <c r="A33" s="141">
        <v>24</v>
      </c>
      <c r="B33" s="142" t="s">
        <v>22</v>
      </c>
      <c r="C33" s="142">
        <v>106</v>
      </c>
      <c r="D33" s="142">
        <v>56</v>
      </c>
      <c r="E33" s="142">
        <v>0</v>
      </c>
      <c r="F33" s="142">
        <v>0</v>
      </c>
      <c r="G33" s="232">
        <f>'TABLE-24'!M30+'TABLE-25'!M30</f>
        <v>83</v>
      </c>
      <c r="H33" s="232">
        <f>'TABLE-24'!N30+'TABLE-25'!N30</f>
        <v>48</v>
      </c>
      <c r="I33" s="142">
        <v>0</v>
      </c>
      <c r="J33" s="142">
        <v>0</v>
      </c>
      <c r="K33" s="142">
        <v>0</v>
      </c>
      <c r="L33" s="232">
        <f>'TABLE-IV'!F30+'TABLE-IV'!I30</f>
        <v>0</v>
      </c>
      <c r="M33" s="142">
        <v>0</v>
      </c>
      <c r="N33" s="142">
        <v>0</v>
      </c>
      <c r="O33" s="142">
        <v>34</v>
      </c>
      <c r="P33" s="232">
        <f>'TABLE-IV'!L30</f>
        <v>11</v>
      </c>
      <c r="Q33" s="142">
        <v>0</v>
      </c>
      <c r="R33" s="142">
        <v>0</v>
      </c>
      <c r="S33" s="232" t="e">
        <f>#REF!</f>
        <v>#REF!</v>
      </c>
      <c r="T33" s="232" t="e">
        <f>#REF!</f>
        <v>#REF!</v>
      </c>
      <c r="U33" s="232" t="e">
        <f>#REF!</f>
        <v>#REF!</v>
      </c>
      <c r="V33" s="232" t="e">
        <f>#REF!</f>
        <v>#REF!</v>
      </c>
    </row>
    <row r="34" spans="1:22" ht="13.5" customHeight="1">
      <c r="A34" s="141">
        <v>25</v>
      </c>
      <c r="B34" s="142" t="s">
        <v>139</v>
      </c>
      <c r="C34" s="142">
        <v>822</v>
      </c>
      <c r="D34" s="142">
        <v>546</v>
      </c>
      <c r="E34" s="142">
        <v>193</v>
      </c>
      <c r="F34" s="142">
        <v>159</v>
      </c>
      <c r="G34" s="232">
        <f>'TABLE-24'!M31+'TABLE-25'!M31</f>
        <v>245</v>
      </c>
      <c r="H34" s="232">
        <f>'TABLE-24'!N31+'TABLE-25'!N31</f>
        <v>188</v>
      </c>
      <c r="I34" s="142">
        <v>1</v>
      </c>
      <c r="J34" s="142">
        <v>0</v>
      </c>
      <c r="K34" s="142">
        <v>28</v>
      </c>
      <c r="L34" s="232">
        <f>'TABLE-IV'!F31+'TABLE-IV'!I31</f>
        <v>11</v>
      </c>
      <c r="M34" s="142">
        <v>114</v>
      </c>
      <c r="N34" s="142">
        <v>34</v>
      </c>
      <c r="O34" s="142">
        <v>163</v>
      </c>
      <c r="P34" s="232">
        <f>'TABLE-IV'!L31</f>
        <v>48</v>
      </c>
      <c r="Q34" s="142">
        <v>2</v>
      </c>
      <c r="R34" s="142">
        <v>2</v>
      </c>
      <c r="S34" s="232" t="e">
        <f>#REF!</f>
        <v>#REF!</v>
      </c>
      <c r="T34" s="232" t="e">
        <f>#REF!</f>
        <v>#REF!</v>
      </c>
      <c r="U34" s="232" t="e">
        <f>#REF!</f>
        <v>#REF!</v>
      </c>
      <c r="V34" s="232" t="e">
        <f>#REF!</f>
        <v>#REF!</v>
      </c>
    </row>
    <row r="35" spans="1:22" ht="13.5" customHeight="1">
      <c r="A35" s="141">
        <v>26</v>
      </c>
      <c r="B35" s="142" t="s">
        <v>18</v>
      </c>
      <c r="C35" s="142">
        <v>169853</v>
      </c>
      <c r="D35" s="142">
        <v>76089</v>
      </c>
      <c r="E35" s="142">
        <v>63655</v>
      </c>
      <c r="F35" s="142">
        <v>29822</v>
      </c>
      <c r="G35" s="232">
        <f>'TABLE-24'!M32+'TABLE-25'!M32</f>
        <v>57962</v>
      </c>
      <c r="H35" s="232">
        <f>'TABLE-24'!N32+'TABLE-25'!N32</f>
        <v>30628</v>
      </c>
      <c r="I35" s="142">
        <v>0</v>
      </c>
      <c r="J35" s="142">
        <v>0</v>
      </c>
      <c r="K35" s="142">
        <v>24901</v>
      </c>
      <c r="L35" s="232">
        <f>'TABLE-IV'!F32+'TABLE-IV'!I32</f>
        <v>6683</v>
      </c>
      <c r="M35" s="142">
        <v>1065</v>
      </c>
      <c r="N35" s="142">
        <v>2188</v>
      </c>
      <c r="O35" s="142">
        <v>7856</v>
      </c>
      <c r="P35" s="232">
        <f>'TABLE-IV'!L32</f>
        <v>2279</v>
      </c>
      <c r="Q35" s="142">
        <v>17146</v>
      </c>
      <c r="R35" s="142">
        <v>5670</v>
      </c>
      <c r="S35" s="232" t="e">
        <f>#REF!</f>
        <v>#REF!</v>
      </c>
      <c r="T35" s="232" t="e">
        <f>#REF!</f>
        <v>#REF!</v>
      </c>
      <c r="U35" s="232" t="e">
        <f>#REF!</f>
        <v>#REF!</v>
      </c>
      <c r="V35" s="232" t="e">
        <f>#REF!</f>
        <v>#REF!</v>
      </c>
    </row>
    <row r="36" spans="1:22" ht="13.5" customHeight="1">
      <c r="A36" s="141">
        <v>27</v>
      </c>
      <c r="B36" s="142" t="s">
        <v>102</v>
      </c>
      <c r="C36" s="142">
        <v>168574</v>
      </c>
      <c r="D36" s="142">
        <v>154563</v>
      </c>
      <c r="E36" s="142">
        <v>59875</v>
      </c>
      <c r="F36" s="142">
        <v>18740</v>
      </c>
      <c r="G36" s="232">
        <f>'TABLE-24'!M33+'TABLE-25'!M33</f>
        <v>60709</v>
      </c>
      <c r="H36" s="232">
        <f>'TABLE-24'!N33+'TABLE-25'!N33</f>
        <v>20398</v>
      </c>
      <c r="I36" s="142">
        <v>4507</v>
      </c>
      <c r="J36" s="142">
        <v>577</v>
      </c>
      <c r="K36" s="142">
        <v>14829</v>
      </c>
      <c r="L36" s="232">
        <f>'TABLE-IV'!F33+'TABLE-IV'!I33</f>
        <v>5687</v>
      </c>
      <c r="M36" s="142">
        <v>8138</v>
      </c>
      <c r="N36" s="142">
        <v>4096</v>
      </c>
      <c r="O36" s="142">
        <v>8669</v>
      </c>
      <c r="P36" s="232">
        <f>'TABLE-IV'!L33</f>
        <v>2733</v>
      </c>
      <c r="Q36" s="142">
        <v>4290</v>
      </c>
      <c r="R36" s="142">
        <v>3860</v>
      </c>
      <c r="S36" s="232" t="e">
        <f>#REF!</f>
        <v>#REF!</v>
      </c>
      <c r="T36" s="232" t="e">
        <f>#REF!</f>
        <v>#REF!</v>
      </c>
      <c r="U36" s="232" t="e">
        <f>#REF!</f>
        <v>#REF!</v>
      </c>
      <c r="V36" s="232" t="e">
        <f>#REF!</f>
        <v>#REF!</v>
      </c>
    </row>
    <row r="37" spans="1:22" s="402" customFormat="1" ht="13.5" customHeight="1">
      <c r="A37" s="400"/>
      <c r="B37" s="401" t="s">
        <v>223</v>
      </c>
      <c r="C37" s="401">
        <f aca="true" t="shared" si="1" ref="C37:V37">SUM(C29:C36)</f>
        <v>339757</v>
      </c>
      <c r="D37" s="401">
        <f t="shared" si="1"/>
        <v>231572</v>
      </c>
      <c r="E37" s="401">
        <f t="shared" si="1"/>
        <v>123723</v>
      </c>
      <c r="F37" s="401">
        <f t="shared" si="1"/>
        <v>48721</v>
      </c>
      <c r="G37" s="314">
        <f>'TABLE-24'!M34+'TABLE-25'!M34</f>
        <v>119310</v>
      </c>
      <c r="H37" s="239">
        <f t="shared" si="1"/>
        <v>51518</v>
      </c>
      <c r="I37" s="401">
        <f t="shared" si="1"/>
        <v>4511</v>
      </c>
      <c r="J37" s="401">
        <f t="shared" si="1"/>
        <v>577</v>
      </c>
      <c r="K37" s="401">
        <f>SUM(K29:K36)</f>
        <v>39758</v>
      </c>
      <c r="L37" s="239">
        <f>SUM(L29:L36)</f>
        <v>12381</v>
      </c>
      <c r="M37" s="401">
        <f t="shared" si="1"/>
        <v>9317</v>
      </c>
      <c r="N37" s="401">
        <f t="shared" si="1"/>
        <v>6318</v>
      </c>
      <c r="O37" s="401">
        <f t="shared" si="1"/>
        <v>16732</v>
      </c>
      <c r="P37" s="239">
        <f t="shared" si="1"/>
        <v>5074</v>
      </c>
      <c r="Q37" s="401">
        <f t="shared" si="1"/>
        <v>21497</v>
      </c>
      <c r="R37" s="401">
        <f t="shared" si="1"/>
        <v>9552</v>
      </c>
      <c r="S37" s="239" t="e">
        <f t="shared" si="1"/>
        <v>#REF!</v>
      </c>
      <c r="T37" s="239" t="e">
        <f t="shared" si="1"/>
        <v>#REF!</v>
      </c>
      <c r="U37" s="239" t="e">
        <f t="shared" si="1"/>
        <v>#REF!</v>
      </c>
      <c r="V37" s="239" t="e">
        <f t="shared" si="1"/>
        <v>#REF!</v>
      </c>
    </row>
    <row r="38" spans="1:22" ht="13.5" customHeight="1">
      <c r="A38" s="141">
        <v>28</v>
      </c>
      <c r="B38" s="142" t="s">
        <v>160</v>
      </c>
      <c r="C38" s="142">
        <v>739</v>
      </c>
      <c r="D38" s="142">
        <v>312</v>
      </c>
      <c r="E38" s="142">
        <v>311</v>
      </c>
      <c r="F38" s="142">
        <v>170</v>
      </c>
      <c r="G38" s="232">
        <f>'TABLE-24'!M35+'TABLE-25'!M35</f>
        <v>301</v>
      </c>
      <c r="H38" s="232">
        <f>'TABLE-24'!N35+'TABLE-25'!N35</f>
        <v>115</v>
      </c>
      <c r="I38" s="142">
        <v>0</v>
      </c>
      <c r="J38" s="142">
        <v>0</v>
      </c>
      <c r="K38" s="142">
        <v>0</v>
      </c>
      <c r="L38" s="232">
        <f>'TABLE-IV'!F35+'TABLE-IV'!I35</f>
        <v>16</v>
      </c>
      <c r="M38" s="142">
        <v>2</v>
      </c>
      <c r="N38" s="142">
        <v>0</v>
      </c>
      <c r="O38" s="142">
        <v>88</v>
      </c>
      <c r="P38" s="232">
        <f>'TABLE-IV'!L35</f>
        <v>21</v>
      </c>
      <c r="Q38" s="142">
        <v>3</v>
      </c>
      <c r="R38" s="142">
        <v>5</v>
      </c>
      <c r="S38" s="232" t="e">
        <f>#REF!</f>
        <v>#REF!</v>
      </c>
      <c r="T38" s="232" t="e">
        <f>#REF!</f>
        <v>#REF!</v>
      </c>
      <c r="U38" s="232" t="e">
        <f>#REF!</f>
        <v>#REF!</v>
      </c>
      <c r="V38" s="232" t="e">
        <f>#REF!</f>
        <v>#REF!</v>
      </c>
    </row>
    <row r="39" spans="1:22" ht="13.5" customHeight="1">
      <c r="A39" s="141">
        <v>29</v>
      </c>
      <c r="B39" s="142" t="s">
        <v>262</v>
      </c>
      <c r="C39" s="142">
        <v>0</v>
      </c>
      <c r="D39" s="142">
        <v>0</v>
      </c>
      <c r="E39" s="142">
        <v>0</v>
      </c>
      <c r="F39" s="142">
        <v>0</v>
      </c>
      <c r="G39" s="232">
        <f>'TABLE-24'!M36+'TABLE-25'!M36</f>
        <v>0</v>
      </c>
      <c r="H39" s="232">
        <f>'TABLE-24'!N36+'TABLE-25'!N36</f>
        <v>0</v>
      </c>
      <c r="I39" s="142">
        <v>0</v>
      </c>
      <c r="J39" s="142">
        <v>0</v>
      </c>
      <c r="K39" s="142">
        <v>0</v>
      </c>
      <c r="L39" s="232">
        <f>'TABLE-IV'!F36+'TABLE-IV'!I36</f>
        <v>0</v>
      </c>
      <c r="M39" s="142">
        <v>0</v>
      </c>
      <c r="N39" s="142">
        <v>0</v>
      </c>
      <c r="O39" s="142">
        <v>0</v>
      </c>
      <c r="P39" s="232">
        <f>'TABLE-IV'!L36</f>
        <v>0</v>
      </c>
      <c r="Q39" s="142">
        <v>0</v>
      </c>
      <c r="R39" s="142">
        <v>0</v>
      </c>
      <c r="S39" s="232" t="e">
        <f>#REF!</f>
        <v>#REF!</v>
      </c>
      <c r="T39" s="232" t="e">
        <f>#REF!</f>
        <v>#REF!</v>
      </c>
      <c r="U39" s="232" t="e">
        <f>#REF!</f>
        <v>#REF!</v>
      </c>
      <c r="V39" s="232" t="e">
        <f>#REF!</f>
        <v>#REF!</v>
      </c>
    </row>
    <row r="40" spans="1:22" ht="13.5" customHeight="1">
      <c r="A40" s="141">
        <v>30</v>
      </c>
      <c r="B40" s="142" t="s">
        <v>227</v>
      </c>
      <c r="C40" s="142">
        <v>112</v>
      </c>
      <c r="D40" s="142">
        <v>120</v>
      </c>
      <c r="E40" s="142">
        <v>0</v>
      </c>
      <c r="F40" s="142">
        <v>0</v>
      </c>
      <c r="G40" s="232">
        <f>'TABLE-24'!M37+'TABLE-25'!M37</f>
        <v>57</v>
      </c>
      <c r="H40" s="232">
        <f>'TABLE-24'!N37+'TABLE-25'!N37</f>
        <v>21</v>
      </c>
      <c r="I40" s="142">
        <v>0</v>
      </c>
      <c r="J40" s="142">
        <v>0</v>
      </c>
      <c r="K40" s="142">
        <v>0</v>
      </c>
      <c r="L40" s="232">
        <f>'TABLE-IV'!F37+'TABLE-IV'!I37</f>
        <v>0</v>
      </c>
      <c r="M40" s="142">
        <v>8</v>
      </c>
      <c r="N40" s="142">
        <v>1</v>
      </c>
      <c r="O40" s="142">
        <v>0</v>
      </c>
      <c r="P40" s="232">
        <f>'TABLE-IV'!L37</f>
        <v>0</v>
      </c>
      <c r="Q40" s="142">
        <v>47</v>
      </c>
      <c r="R40" s="142">
        <v>98</v>
      </c>
      <c r="S40" s="232" t="e">
        <f>#REF!</f>
        <v>#REF!</v>
      </c>
      <c r="T40" s="232" t="e">
        <f>#REF!</f>
        <v>#REF!</v>
      </c>
      <c r="U40" s="232" t="e">
        <f>#REF!</f>
        <v>#REF!</v>
      </c>
      <c r="V40" s="232" t="e">
        <f>#REF!</f>
        <v>#REF!</v>
      </c>
    </row>
    <row r="41" spans="1:22" ht="13.5" customHeight="1">
      <c r="A41" s="141">
        <v>31</v>
      </c>
      <c r="B41" s="142" t="s">
        <v>214</v>
      </c>
      <c r="C41" s="142">
        <v>0</v>
      </c>
      <c r="D41" s="142">
        <v>0</v>
      </c>
      <c r="E41" s="142">
        <v>0</v>
      </c>
      <c r="F41" s="142">
        <v>0</v>
      </c>
      <c r="G41" s="232">
        <f>'TABLE-24'!M38+'TABLE-25'!M38</f>
        <v>0</v>
      </c>
      <c r="H41" s="232">
        <f>'TABLE-24'!N38+'TABLE-25'!N38</f>
        <v>0</v>
      </c>
      <c r="I41" s="142">
        <v>0</v>
      </c>
      <c r="J41" s="142">
        <v>0</v>
      </c>
      <c r="K41" s="142">
        <v>0</v>
      </c>
      <c r="L41" s="232">
        <f>'TABLE-IV'!F38+'TABLE-IV'!I38</f>
        <v>0</v>
      </c>
      <c r="M41" s="142">
        <v>0</v>
      </c>
      <c r="N41" s="142">
        <v>0</v>
      </c>
      <c r="O41" s="142">
        <v>0</v>
      </c>
      <c r="P41" s="232">
        <f>'TABLE-IV'!L38</f>
        <v>0</v>
      </c>
      <c r="Q41" s="142">
        <v>0</v>
      </c>
      <c r="R41" s="142">
        <v>0</v>
      </c>
      <c r="S41" s="232" t="e">
        <f>#REF!</f>
        <v>#REF!</v>
      </c>
      <c r="T41" s="232" t="e">
        <f>#REF!</f>
        <v>#REF!</v>
      </c>
      <c r="U41" s="232" t="e">
        <f>#REF!</f>
        <v>#REF!</v>
      </c>
      <c r="V41" s="232" t="e">
        <f>#REF!</f>
        <v>#REF!</v>
      </c>
    </row>
    <row r="42" spans="1:22" ht="13.5" customHeight="1">
      <c r="A42" s="141">
        <v>32</v>
      </c>
      <c r="B42" s="142" t="s">
        <v>231</v>
      </c>
      <c r="C42" s="142">
        <v>470</v>
      </c>
      <c r="D42" s="142">
        <v>127</v>
      </c>
      <c r="E42" s="142">
        <v>250</v>
      </c>
      <c r="F42" s="142">
        <v>31</v>
      </c>
      <c r="G42" s="232">
        <f>'TABLE-24'!M39+'TABLE-25'!M39</f>
        <v>4</v>
      </c>
      <c r="H42" s="232">
        <f>'TABLE-24'!N39+'TABLE-25'!N39</f>
        <v>2</v>
      </c>
      <c r="I42" s="142">
        <v>2</v>
      </c>
      <c r="J42" s="142">
        <v>0</v>
      </c>
      <c r="K42" s="142">
        <v>16</v>
      </c>
      <c r="L42" s="232">
        <f>'TABLE-IV'!F39+'TABLE-IV'!I39</f>
        <v>4</v>
      </c>
      <c r="M42" s="142">
        <v>49</v>
      </c>
      <c r="N42" s="142">
        <v>13</v>
      </c>
      <c r="O42" s="142">
        <v>0</v>
      </c>
      <c r="P42" s="232">
        <f>'TABLE-IV'!L39</f>
        <v>0</v>
      </c>
      <c r="Q42" s="142">
        <v>2</v>
      </c>
      <c r="R42" s="142">
        <v>1</v>
      </c>
      <c r="S42" s="232" t="e">
        <f>#REF!</f>
        <v>#REF!</v>
      </c>
      <c r="T42" s="232" t="e">
        <f>#REF!</f>
        <v>#REF!</v>
      </c>
      <c r="U42" s="232" t="e">
        <f>#REF!</f>
        <v>#REF!</v>
      </c>
      <c r="V42" s="232" t="e">
        <f>#REF!</f>
        <v>#REF!</v>
      </c>
    </row>
    <row r="43" spans="1:22" ht="13.5" customHeight="1">
      <c r="A43" s="141">
        <v>33</v>
      </c>
      <c r="B43" s="142" t="s">
        <v>215</v>
      </c>
      <c r="C43" s="142">
        <v>0</v>
      </c>
      <c r="D43" s="142">
        <v>0</v>
      </c>
      <c r="E43" s="142">
        <v>0</v>
      </c>
      <c r="F43" s="142">
        <v>0</v>
      </c>
      <c r="G43" s="232">
        <f>'TABLE-24'!M40+'TABLE-25'!M40</f>
        <v>0</v>
      </c>
      <c r="H43" s="232">
        <f>'TABLE-24'!N40+'TABLE-25'!N40</f>
        <v>0</v>
      </c>
      <c r="I43" s="142">
        <v>0</v>
      </c>
      <c r="J43" s="142">
        <v>0</v>
      </c>
      <c r="K43" s="142">
        <v>0</v>
      </c>
      <c r="L43" s="232">
        <f>'TABLE-IV'!F40+'TABLE-IV'!I40</f>
        <v>0</v>
      </c>
      <c r="M43" s="142">
        <v>0</v>
      </c>
      <c r="N43" s="142">
        <v>0</v>
      </c>
      <c r="O43" s="142">
        <v>0</v>
      </c>
      <c r="P43" s="232">
        <f>'TABLE-IV'!L40</f>
        <v>0</v>
      </c>
      <c r="Q43" s="142">
        <v>0</v>
      </c>
      <c r="R43" s="142">
        <v>0</v>
      </c>
      <c r="S43" s="232" t="e">
        <f>#REF!</f>
        <v>#REF!</v>
      </c>
      <c r="T43" s="232" t="e">
        <f>#REF!</f>
        <v>#REF!</v>
      </c>
      <c r="U43" s="232" t="e">
        <f>#REF!</f>
        <v>#REF!</v>
      </c>
      <c r="V43" s="232" t="e">
        <f>#REF!</f>
        <v>#REF!</v>
      </c>
    </row>
    <row r="44" spans="1:22" ht="13.5" customHeight="1">
      <c r="A44" s="141">
        <v>34</v>
      </c>
      <c r="B44" s="142" t="s">
        <v>216</v>
      </c>
      <c r="C44" s="142">
        <v>0</v>
      </c>
      <c r="D44" s="142">
        <v>1</v>
      </c>
      <c r="E44" s="142">
        <v>0</v>
      </c>
      <c r="F44" s="142">
        <v>0</v>
      </c>
      <c r="G44" s="232">
        <f>'TABLE-24'!M41+'TABLE-25'!M41</f>
        <v>0</v>
      </c>
      <c r="H44" s="232">
        <f>'TABLE-24'!N41+'TABLE-25'!N41</f>
        <v>0</v>
      </c>
      <c r="I44" s="142">
        <v>0</v>
      </c>
      <c r="J44" s="142">
        <v>0</v>
      </c>
      <c r="K44" s="142">
        <v>0</v>
      </c>
      <c r="L44" s="232">
        <f>'TABLE-IV'!F41+'TABLE-IV'!I41</f>
        <v>0</v>
      </c>
      <c r="M44" s="142">
        <v>0</v>
      </c>
      <c r="N44" s="142">
        <v>0</v>
      </c>
      <c r="O44" s="142">
        <v>0</v>
      </c>
      <c r="P44" s="232">
        <f>'TABLE-IV'!L41</f>
        <v>0</v>
      </c>
      <c r="Q44" s="142">
        <v>0</v>
      </c>
      <c r="R44" s="142">
        <v>0</v>
      </c>
      <c r="S44" s="232" t="e">
        <f>#REF!</f>
        <v>#REF!</v>
      </c>
      <c r="T44" s="232" t="e">
        <f>#REF!</f>
        <v>#REF!</v>
      </c>
      <c r="U44" s="232" t="e">
        <f>#REF!</f>
        <v>#REF!</v>
      </c>
      <c r="V44" s="232" t="e">
        <f>#REF!</f>
        <v>#REF!</v>
      </c>
    </row>
    <row r="45" spans="1:22" ht="13.5" customHeight="1">
      <c r="A45" s="151">
        <v>35</v>
      </c>
      <c r="B45" s="189" t="s">
        <v>358</v>
      </c>
      <c r="C45" s="142">
        <v>2</v>
      </c>
      <c r="D45" s="142">
        <v>1</v>
      </c>
      <c r="E45" s="142">
        <v>0</v>
      </c>
      <c r="F45" s="142">
        <v>0</v>
      </c>
      <c r="G45" s="232">
        <f>'TABLE-24'!M42+'TABLE-25'!M42</f>
        <v>8</v>
      </c>
      <c r="H45" s="232">
        <f>'TABLE-24'!N42+'TABLE-25'!N42</f>
        <v>3</v>
      </c>
      <c r="I45" s="142">
        <v>0</v>
      </c>
      <c r="J45" s="142">
        <v>0</v>
      </c>
      <c r="K45" s="142">
        <v>0</v>
      </c>
      <c r="L45" s="232">
        <f>'TABLE-IV'!F42+'TABLE-IV'!I42</f>
        <v>0</v>
      </c>
      <c r="M45" s="142">
        <v>0</v>
      </c>
      <c r="N45" s="142">
        <v>0</v>
      </c>
      <c r="O45" s="142">
        <v>0</v>
      </c>
      <c r="P45" s="232">
        <f>'TABLE-IV'!L42</f>
        <v>0</v>
      </c>
      <c r="Q45" s="142">
        <v>0</v>
      </c>
      <c r="R45" s="142">
        <v>0</v>
      </c>
      <c r="S45" s="232" t="e">
        <f>#REF!</f>
        <v>#REF!</v>
      </c>
      <c r="T45" s="232" t="e">
        <f>#REF!</f>
        <v>#REF!</v>
      </c>
      <c r="U45" s="232" t="e">
        <f>#REF!</f>
        <v>#REF!</v>
      </c>
      <c r="V45" s="232" t="e">
        <f>#REF!</f>
        <v>#REF!</v>
      </c>
    </row>
    <row r="46" spans="1:22" ht="13.5" customHeight="1">
      <c r="A46" s="141">
        <v>36</v>
      </c>
      <c r="B46" s="142" t="s">
        <v>234</v>
      </c>
      <c r="C46" s="142">
        <v>0</v>
      </c>
      <c r="D46" s="142">
        <v>0</v>
      </c>
      <c r="E46" s="142">
        <v>0</v>
      </c>
      <c r="F46" s="142">
        <v>0</v>
      </c>
      <c r="G46" s="232">
        <f>'TABLE-24'!M43+'TABLE-25'!M43</f>
        <v>0</v>
      </c>
      <c r="H46" s="232">
        <f>'TABLE-24'!N43+'TABLE-25'!N43</f>
        <v>0</v>
      </c>
      <c r="I46" s="142">
        <v>0</v>
      </c>
      <c r="J46" s="142">
        <v>0</v>
      </c>
      <c r="K46" s="142">
        <v>0</v>
      </c>
      <c r="L46" s="232">
        <f>'TABLE-IV'!F43+'TABLE-IV'!I43</f>
        <v>1</v>
      </c>
      <c r="M46" s="142">
        <v>0</v>
      </c>
      <c r="N46" s="142">
        <v>0</v>
      </c>
      <c r="O46" s="142">
        <v>0</v>
      </c>
      <c r="P46" s="232">
        <f>'TABLE-IV'!L43</f>
        <v>0</v>
      </c>
      <c r="Q46" s="142">
        <v>0</v>
      </c>
      <c r="R46" s="142">
        <v>0</v>
      </c>
      <c r="S46" s="232" t="e">
        <f>#REF!</f>
        <v>#REF!</v>
      </c>
      <c r="T46" s="232" t="e">
        <f>#REF!</f>
        <v>#REF!</v>
      </c>
      <c r="U46" s="232" t="e">
        <f>#REF!</f>
        <v>#REF!</v>
      </c>
      <c r="V46" s="232" t="e">
        <f>#REF!</f>
        <v>#REF!</v>
      </c>
    </row>
    <row r="47" spans="1:22" ht="13.5" customHeight="1">
      <c r="A47" s="141">
        <v>37</v>
      </c>
      <c r="B47" s="142" t="s">
        <v>246</v>
      </c>
      <c r="C47" s="142">
        <v>32</v>
      </c>
      <c r="D47" s="142">
        <v>12</v>
      </c>
      <c r="E47" s="142">
        <v>0</v>
      </c>
      <c r="F47" s="142">
        <v>0</v>
      </c>
      <c r="G47" s="232">
        <f>'TABLE-24'!M44+'TABLE-25'!M44</f>
        <v>5</v>
      </c>
      <c r="H47" s="232">
        <f>'TABLE-24'!N44+'TABLE-25'!N44</f>
        <v>1</v>
      </c>
      <c r="I47" s="142">
        <v>0</v>
      </c>
      <c r="J47" s="142">
        <v>0</v>
      </c>
      <c r="K47" s="142">
        <v>0</v>
      </c>
      <c r="L47" s="232">
        <f>'TABLE-IV'!F44+'TABLE-IV'!I44</f>
        <v>0</v>
      </c>
      <c r="M47" s="142">
        <v>0</v>
      </c>
      <c r="N47" s="142">
        <v>0</v>
      </c>
      <c r="O47" s="142">
        <v>0</v>
      </c>
      <c r="P47" s="232">
        <f>'TABLE-IV'!L44</f>
        <v>0</v>
      </c>
      <c r="Q47" s="142">
        <v>0</v>
      </c>
      <c r="R47" s="142">
        <v>0</v>
      </c>
      <c r="S47" s="232" t="e">
        <f>#REF!</f>
        <v>#REF!</v>
      </c>
      <c r="T47" s="232" t="e">
        <f>#REF!</f>
        <v>#REF!</v>
      </c>
      <c r="U47" s="232" t="e">
        <f>#REF!</f>
        <v>#REF!</v>
      </c>
      <c r="V47" s="232" t="e">
        <f>#REF!</f>
        <v>#REF!</v>
      </c>
    </row>
    <row r="48" spans="1:22" ht="13.5" customHeight="1">
      <c r="A48" s="141">
        <v>38</v>
      </c>
      <c r="B48" s="142" t="s">
        <v>25</v>
      </c>
      <c r="C48" s="142">
        <v>95</v>
      </c>
      <c r="D48" s="142">
        <v>38</v>
      </c>
      <c r="E48" s="142">
        <v>0</v>
      </c>
      <c r="F48" s="142">
        <v>0</v>
      </c>
      <c r="G48" s="232">
        <f>'TABLE-24'!M45+'TABLE-25'!M45</f>
        <v>24</v>
      </c>
      <c r="H48" s="232">
        <f>'TABLE-24'!N45+'TABLE-25'!N45</f>
        <v>10</v>
      </c>
      <c r="I48" s="142">
        <v>40</v>
      </c>
      <c r="J48" s="142">
        <v>19</v>
      </c>
      <c r="K48" s="142">
        <v>0</v>
      </c>
      <c r="L48" s="232">
        <f>'TABLE-IV'!F45+'TABLE-IV'!I45</f>
        <v>0</v>
      </c>
      <c r="M48" s="142">
        <v>1</v>
      </c>
      <c r="N48" s="142">
        <v>0</v>
      </c>
      <c r="O48" s="142">
        <v>0</v>
      </c>
      <c r="P48" s="232">
        <f>'TABLE-IV'!L45</f>
        <v>0</v>
      </c>
      <c r="Q48" s="142">
        <v>1</v>
      </c>
      <c r="R48" s="142">
        <v>2</v>
      </c>
      <c r="S48" s="232" t="e">
        <f>#REF!</f>
        <v>#REF!</v>
      </c>
      <c r="T48" s="232" t="e">
        <f>#REF!</f>
        <v>#REF!</v>
      </c>
      <c r="U48" s="232" t="e">
        <f>#REF!</f>
        <v>#REF!</v>
      </c>
      <c r="V48" s="232" t="e">
        <f>#REF!</f>
        <v>#REF!</v>
      </c>
    </row>
    <row r="49" spans="1:22" ht="13.5" customHeight="1">
      <c r="A49" s="141">
        <v>39</v>
      </c>
      <c r="B49" s="142" t="s">
        <v>220</v>
      </c>
      <c r="C49" s="142">
        <v>0</v>
      </c>
      <c r="D49" s="142">
        <v>0</v>
      </c>
      <c r="E49" s="142">
        <v>0</v>
      </c>
      <c r="F49" s="142">
        <v>0</v>
      </c>
      <c r="G49" s="232">
        <f>'TABLE-24'!M46+'TABLE-25'!M46</f>
        <v>0</v>
      </c>
      <c r="H49" s="232">
        <f>'TABLE-24'!N46+'TABLE-25'!N46</f>
        <v>0</v>
      </c>
      <c r="I49" s="142">
        <v>0</v>
      </c>
      <c r="J49" s="142">
        <v>0</v>
      </c>
      <c r="K49" s="142">
        <v>0</v>
      </c>
      <c r="L49" s="232">
        <f>'TABLE-IV'!F46+'TABLE-IV'!I46</f>
        <v>0</v>
      </c>
      <c r="M49" s="142">
        <v>0</v>
      </c>
      <c r="N49" s="142">
        <v>0</v>
      </c>
      <c r="O49" s="142">
        <v>0</v>
      </c>
      <c r="P49" s="232">
        <f>'TABLE-IV'!L46</f>
        <v>0</v>
      </c>
      <c r="Q49" s="142">
        <v>0</v>
      </c>
      <c r="R49" s="142">
        <v>0</v>
      </c>
      <c r="S49" s="232" t="e">
        <f>#REF!</f>
        <v>#REF!</v>
      </c>
      <c r="T49" s="232" t="e">
        <f>#REF!</f>
        <v>#REF!</v>
      </c>
      <c r="U49" s="232" t="e">
        <f>#REF!</f>
        <v>#REF!</v>
      </c>
      <c r="V49" s="232" t="e">
        <f>#REF!</f>
        <v>#REF!</v>
      </c>
    </row>
    <row r="50" spans="1:22" ht="13.5" customHeight="1">
      <c r="A50" s="141">
        <v>40</v>
      </c>
      <c r="B50" s="142" t="s">
        <v>359</v>
      </c>
      <c r="C50" s="142">
        <v>9</v>
      </c>
      <c r="D50" s="142">
        <v>6</v>
      </c>
      <c r="E50" s="142">
        <v>0</v>
      </c>
      <c r="F50" s="142">
        <v>0</v>
      </c>
      <c r="G50" s="232">
        <f>'TABLE-24'!M48+'TABLE-25'!M48</f>
        <v>0</v>
      </c>
      <c r="H50" s="232">
        <f>'TABLE-24'!N48+'TABLE-25'!N48</f>
        <v>0</v>
      </c>
      <c r="I50" s="142">
        <v>0</v>
      </c>
      <c r="J50" s="142">
        <v>0</v>
      </c>
      <c r="K50" s="142">
        <v>0</v>
      </c>
      <c r="L50" s="232">
        <f>'TABLE-IV'!F48+'TABLE-IV'!I48</f>
        <v>0</v>
      </c>
      <c r="M50" s="142">
        <v>0</v>
      </c>
      <c r="N50" s="142">
        <v>0</v>
      </c>
      <c r="O50" s="142">
        <v>4</v>
      </c>
      <c r="P50" s="232">
        <f>'TABLE-IV'!L48</f>
        <v>6</v>
      </c>
      <c r="Q50" s="142">
        <v>0</v>
      </c>
      <c r="R50" s="142">
        <v>0</v>
      </c>
      <c r="S50" s="232" t="e">
        <f>#REF!</f>
        <v>#REF!</v>
      </c>
      <c r="T50" s="232" t="e">
        <f>#REF!</f>
        <v>#REF!</v>
      </c>
      <c r="U50" s="232" t="e">
        <f>#REF!</f>
        <v>#REF!</v>
      </c>
      <c r="V50" s="232" t="e">
        <f>#REF!</f>
        <v>#REF!</v>
      </c>
    </row>
    <row r="51" spans="1:22" ht="13.5" customHeight="1">
      <c r="A51" s="141">
        <v>41</v>
      </c>
      <c r="B51" s="142" t="s">
        <v>446</v>
      </c>
      <c r="C51" s="142">
        <v>215</v>
      </c>
      <c r="D51" s="142">
        <v>157</v>
      </c>
      <c r="E51" s="142">
        <v>0</v>
      </c>
      <c r="F51" s="142">
        <v>0</v>
      </c>
      <c r="G51" s="232">
        <f>'TABLE-24'!M48+'TABLE-25'!M48</f>
        <v>0</v>
      </c>
      <c r="H51" s="232">
        <f>'TABLE-24'!N48+'TABLE-25'!N48</f>
        <v>0</v>
      </c>
      <c r="I51" s="142">
        <v>153</v>
      </c>
      <c r="J51" s="142">
        <v>6</v>
      </c>
      <c r="K51" s="142">
        <v>0</v>
      </c>
      <c r="L51" s="232">
        <f>'TABLE-IV'!F48+'TABLE-IV'!I48</f>
        <v>0</v>
      </c>
      <c r="M51" s="142">
        <v>0</v>
      </c>
      <c r="N51" s="142">
        <v>0</v>
      </c>
      <c r="O51" s="142">
        <v>4</v>
      </c>
      <c r="P51" s="232">
        <f>'TABLE-IV'!L48</f>
        <v>6</v>
      </c>
      <c r="Q51" s="142">
        <v>0</v>
      </c>
      <c r="R51" s="142">
        <v>0</v>
      </c>
      <c r="S51" s="232" t="e">
        <f>#REF!</f>
        <v>#REF!</v>
      </c>
      <c r="T51" s="232" t="e">
        <f>#REF!</f>
        <v>#REF!</v>
      </c>
      <c r="U51" s="232" t="e">
        <f>#REF!</f>
        <v>#REF!</v>
      </c>
      <c r="V51" s="232" t="e">
        <f>#REF!</f>
        <v>#REF!</v>
      </c>
    </row>
    <row r="52" spans="1:22" s="402" customFormat="1" ht="13.5" customHeight="1">
      <c r="A52" s="400"/>
      <c r="B52" s="401" t="s">
        <v>222</v>
      </c>
      <c r="C52" s="401">
        <f aca="true" t="shared" si="2" ref="C52:V52">SUM(C38:C51)</f>
        <v>1674</v>
      </c>
      <c r="D52" s="401">
        <f t="shared" si="2"/>
        <v>774</v>
      </c>
      <c r="E52" s="401">
        <f t="shared" si="2"/>
        <v>561</v>
      </c>
      <c r="F52" s="401">
        <f t="shared" si="2"/>
        <v>201</v>
      </c>
      <c r="G52" s="239">
        <f t="shared" si="2"/>
        <v>399</v>
      </c>
      <c r="H52" s="239">
        <f t="shared" si="2"/>
        <v>152</v>
      </c>
      <c r="I52" s="401">
        <f t="shared" si="2"/>
        <v>195</v>
      </c>
      <c r="J52" s="401">
        <f t="shared" si="2"/>
        <v>25</v>
      </c>
      <c r="K52" s="401">
        <f t="shared" si="2"/>
        <v>16</v>
      </c>
      <c r="L52" s="239">
        <f t="shared" si="2"/>
        <v>21</v>
      </c>
      <c r="M52" s="401">
        <f t="shared" si="2"/>
        <v>60</v>
      </c>
      <c r="N52" s="401">
        <f t="shared" si="2"/>
        <v>14</v>
      </c>
      <c r="O52" s="401">
        <f t="shared" si="2"/>
        <v>96</v>
      </c>
      <c r="P52" s="240">
        <f>'TABLE-IV'!L49</f>
        <v>27</v>
      </c>
      <c r="Q52" s="401">
        <f t="shared" si="2"/>
        <v>53</v>
      </c>
      <c r="R52" s="401">
        <f t="shared" si="2"/>
        <v>106</v>
      </c>
      <c r="S52" s="239" t="e">
        <f t="shared" si="2"/>
        <v>#REF!</v>
      </c>
      <c r="T52" s="239" t="e">
        <f t="shared" si="2"/>
        <v>#REF!</v>
      </c>
      <c r="U52" s="239" t="e">
        <f t="shared" si="2"/>
        <v>#REF!</v>
      </c>
      <c r="V52" s="239" t="e">
        <f t="shared" si="2"/>
        <v>#REF!</v>
      </c>
    </row>
    <row r="53" spans="1:22" s="402" customFormat="1" ht="13.5" customHeight="1">
      <c r="A53" s="400"/>
      <c r="B53" s="403" t="s">
        <v>121</v>
      </c>
      <c r="C53" s="401">
        <f aca="true" t="shared" si="3" ref="C53:V53">C28+C37+C52</f>
        <v>790293</v>
      </c>
      <c r="D53" s="401">
        <f t="shared" si="3"/>
        <v>499198</v>
      </c>
      <c r="E53" s="401">
        <f t="shared" si="3"/>
        <v>339873</v>
      </c>
      <c r="F53" s="401">
        <f t="shared" si="3"/>
        <v>152783</v>
      </c>
      <c r="G53" s="239">
        <f t="shared" si="3"/>
        <v>352347</v>
      </c>
      <c r="H53" s="239">
        <f t="shared" si="3"/>
        <v>173653</v>
      </c>
      <c r="I53" s="401">
        <f t="shared" si="3"/>
        <v>6158</v>
      </c>
      <c r="J53" s="401">
        <f t="shared" si="3"/>
        <v>731</v>
      </c>
      <c r="K53" s="401">
        <f t="shared" si="3"/>
        <v>103715</v>
      </c>
      <c r="L53" s="239">
        <f t="shared" si="3"/>
        <v>35783</v>
      </c>
      <c r="M53" s="401">
        <f t="shared" si="3"/>
        <v>26805</v>
      </c>
      <c r="N53" s="401">
        <f t="shared" si="3"/>
        <v>22767</v>
      </c>
      <c r="O53" s="401">
        <f t="shared" si="3"/>
        <v>44970</v>
      </c>
      <c r="P53" s="239">
        <f t="shared" si="3"/>
        <v>15654</v>
      </c>
      <c r="Q53" s="401">
        <f t="shared" si="3"/>
        <v>35762</v>
      </c>
      <c r="R53" s="401">
        <f t="shared" si="3"/>
        <v>19262</v>
      </c>
      <c r="S53" s="239" t="e">
        <f t="shared" si="3"/>
        <v>#REF!</v>
      </c>
      <c r="T53" s="239" t="e">
        <f t="shared" si="3"/>
        <v>#REF!</v>
      </c>
      <c r="U53" s="239" t="e">
        <f t="shared" si="3"/>
        <v>#REF!</v>
      </c>
      <c r="V53" s="239" t="e">
        <f t="shared" si="3"/>
        <v>#REF!</v>
      </c>
    </row>
    <row r="54" ht="18" customHeight="1">
      <c r="B54" s="381"/>
    </row>
    <row r="55" spans="1:18" ht="18" customHeight="1">
      <c r="A55" s="381"/>
      <c r="B55" s="381"/>
      <c r="C55" s="382"/>
      <c r="D55" s="382"/>
      <c r="E55" s="382"/>
      <c r="F55" s="382"/>
      <c r="G55" s="536"/>
      <c r="H55" s="536"/>
      <c r="I55" s="382"/>
      <c r="J55" s="382"/>
      <c r="L55" s="544"/>
      <c r="O55" s="384"/>
      <c r="P55" s="544"/>
      <c r="Q55" s="384"/>
      <c r="R55" s="384"/>
    </row>
    <row r="56" spans="4:18" ht="18" customHeight="1">
      <c r="D56" s="382"/>
      <c r="E56" s="382"/>
      <c r="F56" s="382"/>
      <c r="G56" s="536"/>
      <c r="K56" s="384"/>
      <c r="L56" s="544"/>
      <c r="O56" s="384"/>
      <c r="P56" s="544"/>
      <c r="Q56" s="384"/>
      <c r="R56" s="384"/>
    </row>
    <row r="57" spans="1:22" ht="18" customHeight="1">
      <c r="A57" s="149" t="s">
        <v>4</v>
      </c>
      <c r="B57" s="149" t="s">
        <v>5</v>
      </c>
      <c r="C57" s="681" t="s">
        <v>92</v>
      </c>
      <c r="D57" s="682"/>
      <c r="E57" s="683" t="s">
        <v>136</v>
      </c>
      <c r="F57" s="684"/>
      <c r="G57" s="684"/>
      <c r="H57" s="684"/>
      <c r="I57" s="684"/>
      <c r="J57" s="684"/>
      <c r="K57" s="684"/>
      <c r="L57" s="685"/>
      <c r="M57" s="386"/>
      <c r="N57" s="387"/>
      <c r="O57" s="386"/>
      <c r="P57" s="545"/>
      <c r="Q57" s="386"/>
      <c r="R57" s="387"/>
      <c r="S57" s="546"/>
      <c r="T57" s="548"/>
      <c r="U57" s="550"/>
      <c r="V57" s="551"/>
    </row>
    <row r="58" spans="1:22" ht="12.75">
      <c r="A58" s="390" t="s">
        <v>6</v>
      </c>
      <c r="B58" s="390"/>
      <c r="C58" s="391" t="s">
        <v>93</v>
      </c>
      <c r="D58" s="392"/>
      <c r="E58" s="393" t="s">
        <v>94</v>
      </c>
      <c r="F58" s="394"/>
      <c r="G58" s="538"/>
      <c r="H58" s="539"/>
      <c r="I58" s="393"/>
      <c r="J58" s="394"/>
      <c r="K58" s="393"/>
      <c r="L58" s="539"/>
      <c r="M58" s="679" t="s">
        <v>95</v>
      </c>
      <c r="N58" s="680"/>
      <c r="O58" s="391"/>
      <c r="P58" s="541"/>
      <c r="Q58" s="391"/>
      <c r="R58" s="392"/>
      <c r="S58" s="547"/>
      <c r="T58" s="549"/>
      <c r="U58" s="552"/>
      <c r="V58" s="553"/>
    </row>
    <row r="59" spans="1:22" ht="12.75">
      <c r="A59" s="390"/>
      <c r="B59" s="390"/>
      <c r="C59" s="391" t="s">
        <v>96</v>
      </c>
      <c r="D59" s="392" t="s">
        <v>33</v>
      </c>
      <c r="E59" s="391" t="s">
        <v>97</v>
      </c>
      <c r="F59" s="392"/>
      <c r="G59" s="540" t="s">
        <v>98</v>
      </c>
      <c r="H59" s="541"/>
      <c r="I59" s="679" t="s">
        <v>128</v>
      </c>
      <c r="J59" s="680"/>
      <c r="K59" s="391" t="s">
        <v>140</v>
      </c>
      <c r="L59" s="541"/>
      <c r="M59" s="679" t="s">
        <v>99</v>
      </c>
      <c r="N59" s="680"/>
      <c r="O59" s="679" t="s">
        <v>191</v>
      </c>
      <c r="P59" s="680"/>
      <c r="Q59" s="679" t="s">
        <v>192</v>
      </c>
      <c r="R59" s="680"/>
      <c r="S59" s="679" t="s">
        <v>461</v>
      </c>
      <c r="T59" s="680"/>
      <c r="U59" s="674" t="s">
        <v>236</v>
      </c>
      <c r="V59" s="675"/>
    </row>
    <row r="60" spans="1:22" ht="12.75">
      <c r="A60" s="390"/>
      <c r="B60" s="390"/>
      <c r="C60" s="396"/>
      <c r="D60" s="397"/>
      <c r="E60" s="396" t="s">
        <v>100</v>
      </c>
      <c r="F60" s="397"/>
      <c r="G60" s="542"/>
      <c r="H60" s="543"/>
      <c r="I60" s="396"/>
      <c r="J60" s="397"/>
      <c r="K60" s="396"/>
      <c r="L60" s="543"/>
      <c r="M60" s="686" t="s">
        <v>101</v>
      </c>
      <c r="N60" s="673"/>
      <c r="O60" s="396"/>
      <c r="P60" s="543"/>
      <c r="Q60" s="396"/>
      <c r="R60" s="397"/>
      <c r="S60" s="542"/>
      <c r="T60" s="543"/>
      <c r="U60" s="554"/>
      <c r="V60" s="555"/>
    </row>
    <row r="61" spans="1:22" ht="12.75">
      <c r="A61" s="150"/>
      <c r="B61" s="150"/>
      <c r="C61" s="398" t="s">
        <v>54</v>
      </c>
      <c r="D61" s="399" t="s">
        <v>61</v>
      </c>
      <c r="E61" s="398" t="s">
        <v>54</v>
      </c>
      <c r="F61" s="399" t="s">
        <v>61</v>
      </c>
      <c r="G61" s="336" t="s">
        <v>54</v>
      </c>
      <c r="H61" s="336" t="s">
        <v>61</v>
      </c>
      <c r="I61" s="398" t="s">
        <v>54</v>
      </c>
      <c r="J61" s="398" t="s">
        <v>61</v>
      </c>
      <c r="K61" s="398" t="s">
        <v>54</v>
      </c>
      <c r="L61" s="336" t="s">
        <v>61</v>
      </c>
      <c r="M61" s="398" t="s">
        <v>54</v>
      </c>
      <c r="N61" s="398" t="s">
        <v>61</v>
      </c>
      <c r="O61" s="398" t="s">
        <v>54</v>
      </c>
      <c r="P61" s="336" t="s">
        <v>61</v>
      </c>
      <c r="Q61" s="398" t="s">
        <v>54</v>
      </c>
      <c r="R61" s="398" t="s">
        <v>61</v>
      </c>
      <c r="S61" s="336" t="s">
        <v>54</v>
      </c>
      <c r="T61" s="336" t="s">
        <v>61</v>
      </c>
      <c r="U61" s="336" t="s">
        <v>54</v>
      </c>
      <c r="V61" s="556" t="s">
        <v>61</v>
      </c>
    </row>
    <row r="62" spans="1:22" ht="15.75" customHeight="1">
      <c r="A62" s="141">
        <v>42</v>
      </c>
      <c r="B62" s="142" t="s">
        <v>263</v>
      </c>
      <c r="C62" s="142">
        <v>19007</v>
      </c>
      <c r="D62" s="142">
        <v>7317</v>
      </c>
      <c r="E62" s="142">
        <v>16417</v>
      </c>
      <c r="F62" s="142">
        <v>7154</v>
      </c>
      <c r="G62" s="232">
        <f>'TABLE-24'!M56+'TABLE-25'!M56</f>
        <v>10749</v>
      </c>
      <c r="H62" s="232">
        <f>'TABLE-24'!N56+'TABLE-25'!N56</f>
        <v>1933</v>
      </c>
      <c r="I62" s="142">
        <v>0</v>
      </c>
      <c r="J62" s="142">
        <v>0</v>
      </c>
      <c r="K62" s="142">
        <v>5972</v>
      </c>
      <c r="L62" s="232">
        <f>'TABLE-IV'!F56+'TABLE-IV'!I56</f>
        <v>827</v>
      </c>
      <c r="M62" s="142">
        <v>0</v>
      </c>
      <c r="N62" s="142">
        <v>0</v>
      </c>
      <c r="O62" s="142">
        <v>0</v>
      </c>
      <c r="P62" s="232">
        <f>'TABLE-IV'!L56</f>
        <v>0</v>
      </c>
      <c r="Q62" s="142">
        <v>699</v>
      </c>
      <c r="R62" s="142">
        <v>325</v>
      </c>
      <c r="S62" s="232" t="e">
        <f>#REF!</f>
        <v>#REF!</v>
      </c>
      <c r="T62" s="232" t="e">
        <f>#REF!</f>
        <v>#REF!</v>
      </c>
      <c r="U62" s="232" t="e">
        <f>#REF!</f>
        <v>#REF!</v>
      </c>
      <c r="V62" s="232" t="e">
        <f>#REF!</f>
        <v>#REF!</v>
      </c>
    </row>
    <row r="63" spans="1:22" ht="15.75" customHeight="1">
      <c r="A63" s="141">
        <v>43</v>
      </c>
      <c r="B63" s="142" t="s">
        <v>77</v>
      </c>
      <c r="C63" s="142">
        <v>28530</v>
      </c>
      <c r="D63" s="142">
        <v>6352</v>
      </c>
      <c r="E63" s="142">
        <v>16823</v>
      </c>
      <c r="F63" s="142">
        <v>4474</v>
      </c>
      <c r="G63" s="232">
        <f>'TABLE-24'!M57+'TABLE-25'!M57</f>
        <v>25467</v>
      </c>
      <c r="H63" s="232">
        <f>'TABLE-24'!N57+'TABLE-25'!N57</f>
        <v>6086</v>
      </c>
      <c r="I63" s="142">
        <v>0</v>
      </c>
      <c r="J63" s="142">
        <v>0</v>
      </c>
      <c r="K63" s="142">
        <v>3521</v>
      </c>
      <c r="L63" s="232">
        <f>'TABLE-IV'!F57+'TABLE-IV'!I57</f>
        <v>928</v>
      </c>
      <c r="M63" s="142">
        <v>1030</v>
      </c>
      <c r="N63" s="142">
        <v>245</v>
      </c>
      <c r="O63" s="142">
        <v>0</v>
      </c>
      <c r="P63" s="232">
        <f>'TABLE-IV'!L57</f>
        <v>0</v>
      </c>
      <c r="Q63" s="142">
        <v>1826</v>
      </c>
      <c r="R63" s="142">
        <v>733</v>
      </c>
      <c r="S63" s="232" t="e">
        <f>#REF!</f>
        <v>#REF!</v>
      </c>
      <c r="T63" s="232" t="e">
        <f>#REF!</f>
        <v>#REF!</v>
      </c>
      <c r="U63" s="232" t="e">
        <f>#REF!</f>
        <v>#REF!</v>
      </c>
      <c r="V63" s="232" t="e">
        <f>#REF!</f>
        <v>#REF!</v>
      </c>
    </row>
    <row r="64" spans="1:22" ht="15.75" customHeight="1">
      <c r="A64" s="141">
        <v>44</v>
      </c>
      <c r="B64" s="142" t="s">
        <v>264</v>
      </c>
      <c r="C64" s="142">
        <v>113967</v>
      </c>
      <c r="D64" s="142">
        <v>42613</v>
      </c>
      <c r="E64" s="142">
        <v>56753</v>
      </c>
      <c r="F64" s="142">
        <v>4860</v>
      </c>
      <c r="G64" s="232">
        <f>'TABLE-24'!M58+'TABLE-25'!M58</f>
        <v>36152</v>
      </c>
      <c r="H64" s="232">
        <f>'TABLE-24'!N58+'TABLE-25'!N58</f>
        <v>5436</v>
      </c>
      <c r="I64" s="142">
        <v>0</v>
      </c>
      <c r="J64" s="142">
        <v>0</v>
      </c>
      <c r="K64" s="142">
        <v>5277</v>
      </c>
      <c r="L64" s="232">
        <f>'TABLE-IV'!F58+'TABLE-IV'!I58</f>
        <v>1701</v>
      </c>
      <c r="M64" s="142">
        <v>5113</v>
      </c>
      <c r="N64" s="142">
        <v>2425</v>
      </c>
      <c r="O64" s="142">
        <v>0</v>
      </c>
      <c r="P64" s="232">
        <f>'TABLE-IV'!L58</f>
        <v>0</v>
      </c>
      <c r="Q64" s="142">
        <v>1581</v>
      </c>
      <c r="R64" s="142">
        <v>506</v>
      </c>
      <c r="S64" s="232" t="e">
        <f>#REF!</f>
        <v>#REF!</v>
      </c>
      <c r="T64" s="232" t="e">
        <f>#REF!</f>
        <v>#REF!</v>
      </c>
      <c r="U64" s="232" t="e">
        <f>#REF!</f>
        <v>#REF!</v>
      </c>
      <c r="V64" s="232" t="e">
        <f>#REF!</f>
        <v>#REF!</v>
      </c>
    </row>
    <row r="65" spans="1:22" ht="15.75" customHeight="1">
      <c r="A65" s="141">
        <v>45</v>
      </c>
      <c r="B65" s="142" t="s">
        <v>29</v>
      </c>
      <c r="C65" s="142">
        <v>3568</v>
      </c>
      <c r="D65" s="142">
        <v>1268</v>
      </c>
      <c r="E65" s="142">
        <v>48005</v>
      </c>
      <c r="F65" s="142">
        <v>4860</v>
      </c>
      <c r="G65" s="232">
        <f>'TABLE-24'!M59+'TABLE-25'!M59</f>
        <v>3713</v>
      </c>
      <c r="H65" s="232">
        <f>'TABLE-24'!N59+'TABLE-25'!N59</f>
        <v>1423</v>
      </c>
      <c r="I65" s="142">
        <v>0</v>
      </c>
      <c r="J65" s="142">
        <v>0</v>
      </c>
      <c r="K65" s="142">
        <v>6469</v>
      </c>
      <c r="L65" s="232">
        <f>'TABLE-IV'!F59+'TABLE-IV'!I59</f>
        <v>47</v>
      </c>
      <c r="M65" s="142">
        <v>4042</v>
      </c>
      <c r="N65" s="142">
        <v>658</v>
      </c>
      <c r="O65" s="142">
        <v>0</v>
      </c>
      <c r="P65" s="232">
        <f>'TABLE-IV'!L59</f>
        <v>11</v>
      </c>
      <c r="Q65" s="142">
        <v>1303</v>
      </c>
      <c r="R65" s="142">
        <v>446</v>
      </c>
      <c r="S65" s="232" t="e">
        <f>#REF!</f>
        <v>#REF!</v>
      </c>
      <c r="T65" s="232" t="e">
        <f>#REF!</f>
        <v>#REF!</v>
      </c>
      <c r="U65" s="232" t="e">
        <f>#REF!</f>
        <v>#REF!</v>
      </c>
      <c r="V65" s="232" t="e">
        <f>#REF!</f>
        <v>#REF!</v>
      </c>
    </row>
    <row r="66" spans="1:22" ht="15.75" customHeight="1">
      <c r="A66" s="141">
        <v>46</v>
      </c>
      <c r="B66" s="142" t="s">
        <v>230</v>
      </c>
      <c r="C66" s="142">
        <v>42881</v>
      </c>
      <c r="D66" s="142">
        <v>15615</v>
      </c>
      <c r="E66" s="142">
        <v>29444</v>
      </c>
      <c r="F66" s="142">
        <v>11441</v>
      </c>
      <c r="G66" s="232">
        <f>'TABLE-24'!M60+'TABLE-25'!M60</f>
        <v>20274</v>
      </c>
      <c r="H66" s="232">
        <f>'TABLE-24'!N60+'TABLE-25'!N60</f>
        <v>5884</v>
      </c>
      <c r="I66" s="142">
        <v>0</v>
      </c>
      <c r="J66" s="142">
        <v>0</v>
      </c>
      <c r="K66" s="142">
        <v>6879</v>
      </c>
      <c r="L66" s="232">
        <f>'TABLE-IV'!F60+'TABLE-IV'!I60</f>
        <v>2615</v>
      </c>
      <c r="M66" s="142">
        <v>1098</v>
      </c>
      <c r="N66" s="142">
        <v>226</v>
      </c>
      <c r="O66" s="142">
        <v>0</v>
      </c>
      <c r="P66" s="232">
        <f>'TABLE-IV'!L60</f>
        <v>0</v>
      </c>
      <c r="Q66" s="142">
        <v>2765</v>
      </c>
      <c r="R66" s="142">
        <v>1171</v>
      </c>
      <c r="S66" s="232" t="e">
        <f>#REF!</f>
        <v>#REF!</v>
      </c>
      <c r="T66" s="232" t="e">
        <f>#REF!</f>
        <v>#REF!</v>
      </c>
      <c r="U66" s="232" t="e">
        <f>#REF!</f>
        <v>#REF!</v>
      </c>
      <c r="V66" s="232" t="e">
        <f>#REF!</f>
        <v>#REF!</v>
      </c>
    </row>
    <row r="67" spans="1:22" ht="15.75" customHeight="1">
      <c r="A67" s="141">
        <v>47</v>
      </c>
      <c r="B67" s="142" t="s">
        <v>30</v>
      </c>
      <c r="C67" s="142">
        <v>23379</v>
      </c>
      <c r="D67" s="142">
        <v>8783</v>
      </c>
      <c r="E67" s="142">
        <v>9401</v>
      </c>
      <c r="F67" s="142">
        <v>3117</v>
      </c>
      <c r="G67" s="232">
        <f>'TABLE-24'!M61+'TABLE-25'!M61</f>
        <v>6026</v>
      </c>
      <c r="H67" s="232">
        <f>'TABLE-24'!N61+'TABLE-25'!N61</f>
        <v>1955</v>
      </c>
      <c r="I67" s="142">
        <v>0</v>
      </c>
      <c r="J67" s="142">
        <v>0</v>
      </c>
      <c r="K67" s="142">
        <v>1070</v>
      </c>
      <c r="L67" s="232">
        <f>'TABLE-IV'!F61+'TABLE-IV'!I61</f>
        <v>14325</v>
      </c>
      <c r="M67" s="142">
        <v>0</v>
      </c>
      <c r="N67" s="142">
        <v>0</v>
      </c>
      <c r="O67" s="142">
        <v>0</v>
      </c>
      <c r="P67" s="232">
        <f>'TABLE-IV'!L61</f>
        <v>0</v>
      </c>
      <c r="Q67" s="142">
        <v>352</v>
      </c>
      <c r="R67" s="142">
        <v>311</v>
      </c>
      <c r="S67" s="232" t="e">
        <f>#REF!</f>
        <v>#REF!</v>
      </c>
      <c r="T67" s="232" t="e">
        <f>#REF!</f>
        <v>#REF!</v>
      </c>
      <c r="U67" s="232" t="e">
        <f>#REF!</f>
        <v>#REF!</v>
      </c>
      <c r="V67" s="232" t="e">
        <f>#REF!</f>
        <v>#REF!</v>
      </c>
    </row>
    <row r="68" spans="1:22" ht="15.75" customHeight="1">
      <c r="A68" s="141">
        <v>48</v>
      </c>
      <c r="B68" s="142" t="s">
        <v>28</v>
      </c>
      <c r="C68" s="142">
        <v>18049</v>
      </c>
      <c r="D68" s="142">
        <v>3219</v>
      </c>
      <c r="E68" s="142">
        <v>6643</v>
      </c>
      <c r="F68" s="142">
        <v>1791</v>
      </c>
      <c r="G68" s="232">
        <f>'TABLE-24'!M62+'TABLE-25'!M62</f>
        <v>7293</v>
      </c>
      <c r="H68" s="232">
        <f>'TABLE-24'!N62+'TABLE-25'!N62</f>
        <v>1196</v>
      </c>
      <c r="I68" s="142">
        <v>0</v>
      </c>
      <c r="J68" s="142">
        <v>0</v>
      </c>
      <c r="K68" s="142">
        <v>7293</v>
      </c>
      <c r="L68" s="232">
        <f>'TABLE-IV'!F62+'TABLE-IV'!I62</f>
        <v>1157</v>
      </c>
      <c r="M68" s="142">
        <v>3793</v>
      </c>
      <c r="N68" s="142">
        <v>707</v>
      </c>
      <c r="O68" s="142">
        <v>0</v>
      </c>
      <c r="P68" s="232">
        <f>'TABLE-IV'!L62</f>
        <v>0</v>
      </c>
      <c r="Q68" s="142">
        <v>672</v>
      </c>
      <c r="R68" s="142">
        <v>272</v>
      </c>
      <c r="S68" s="232" t="e">
        <f>#REF!</f>
        <v>#REF!</v>
      </c>
      <c r="T68" s="232" t="e">
        <f>#REF!</f>
        <v>#REF!</v>
      </c>
      <c r="U68" s="232" t="e">
        <f>#REF!</f>
        <v>#REF!</v>
      </c>
      <c r="V68" s="232" t="e">
        <f>#REF!</f>
        <v>#REF!</v>
      </c>
    </row>
    <row r="69" spans="1:22" ht="15.75" customHeight="1">
      <c r="A69" s="141">
        <v>49</v>
      </c>
      <c r="B69" s="142" t="s">
        <v>265</v>
      </c>
      <c r="C69" s="142">
        <v>56042</v>
      </c>
      <c r="D69" s="142">
        <v>17405</v>
      </c>
      <c r="E69" s="142">
        <v>55381</v>
      </c>
      <c r="F69" s="142">
        <v>24102</v>
      </c>
      <c r="G69" s="232">
        <f>'TABLE-24'!M63+'TABLE-25'!M63</f>
        <v>33738</v>
      </c>
      <c r="H69" s="232">
        <f>'TABLE-24'!N63+'TABLE-25'!N63</f>
        <v>14605</v>
      </c>
      <c r="I69" s="142">
        <v>0</v>
      </c>
      <c r="J69" s="142">
        <v>0</v>
      </c>
      <c r="K69" s="142">
        <v>12346</v>
      </c>
      <c r="L69" s="232">
        <f>'TABLE-IV'!F63+'TABLE-IV'!I63</f>
        <v>894</v>
      </c>
      <c r="M69" s="142">
        <v>2678</v>
      </c>
      <c r="N69" s="142">
        <v>948</v>
      </c>
      <c r="O69" s="142">
        <v>0</v>
      </c>
      <c r="P69" s="232">
        <f>'TABLE-IV'!L63</f>
        <v>0</v>
      </c>
      <c r="Q69" s="142">
        <v>5041</v>
      </c>
      <c r="R69" s="142">
        <v>589</v>
      </c>
      <c r="S69" s="232" t="e">
        <f>#REF!</f>
        <v>#REF!</v>
      </c>
      <c r="T69" s="232" t="e">
        <f>#REF!</f>
        <v>#REF!</v>
      </c>
      <c r="U69" s="232" t="e">
        <f>#REF!</f>
        <v>#REF!</v>
      </c>
      <c r="V69" s="232" t="e">
        <f>#REF!</f>
        <v>#REF!</v>
      </c>
    </row>
    <row r="70" spans="1:22" ht="15.75" customHeight="1">
      <c r="A70" s="141">
        <v>50</v>
      </c>
      <c r="B70" s="142" t="s">
        <v>26</v>
      </c>
      <c r="C70" s="142">
        <v>23420</v>
      </c>
      <c r="D70" s="142">
        <v>6094</v>
      </c>
      <c r="E70" s="142">
        <v>17453</v>
      </c>
      <c r="F70" s="142">
        <v>5472</v>
      </c>
      <c r="G70" s="232">
        <f>'TABLE-24'!M64+'TABLE-25'!M64</f>
        <v>7030</v>
      </c>
      <c r="H70" s="232">
        <f>'TABLE-24'!N64+'TABLE-25'!N64</f>
        <v>1397</v>
      </c>
      <c r="I70" s="142">
        <v>0</v>
      </c>
      <c r="J70" s="142">
        <v>0</v>
      </c>
      <c r="K70" s="142">
        <v>5916</v>
      </c>
      <c r="L70" s="232">
        <f>'TABLE-IV'!F64+'TABLE-IV'!I64</f>
        <v>123</v>
      </c>
      <c r="M70" s="142">
        <v>1587</v>
      </c>
      <c r="N70" s="142">
        <v>203</v>
      </c>
      <c r="O70" s="142">
        <v>0</v>
      </c>
      <c r="P70" s="232">
        <f>'TABLE-IV'!L64</f>
        <v>0</v>
      </c>
      <c r="Q70" s="142">
        <v>710</v>
      </c>
      <c r="R70" s="142">
        <v>82</v>
      </c>
      <c r="S70" s="232" t="e">
        <f>#REF!</f>
        <v>#REF!</v>
      </c>
      <c r="T70" s="232" t="e">
        <f>#REF!</f>
        <v>#REF!</v>
      </c>
      <c r="U70" s="232" t="e">
        <f>#REF!</f>
        <v>#REF!</v>
      </c>
      <c r="V70" s="232" t="e">
        <f>#REF!</f>
        <v>#REF!</v>
      </c>
    </row>
    <row r="71" spans="1:22" ht="15.75" customHeight="1">
      <c r="A71" s="141">
        <v>51</v>
      </c>
      <c r="B71" s="142" t="s">
        <v>27</v>
      </c>
      <c r="C71" s="142">
        <v>2540</v>
      </c>
      <c r="D71" s="142">
        <v>1580</v>
      </c>
      <c r="E71" s="142">
        <v>2278</v>
      </c>
      <c r="F71" s="142">
        <v>846</v>
      </c>
      <c r="G71" s="232">
        <f>'TABLE-24'!M65+'TABLE-25'!M65</f>
        <v>940</v>
      </c>
      <c r="H71" s="232">
        <f>'TABLE-24'!N65+'TABLE-25'!N65</f>
        <v>520</v>
      </c>
      <c r="I71" s="142">
        <v>0</v>
      </c>
      <c r="J71" s="142">
        <v>0</v>
      </c>
      <c r="K71" s="142">
        <v>0</v>
      </c>
      <c r="L71" s="232">
        <f>'TABLE-IV'!F65+'TABLE-IV'!I65</f>
        <v>475</v>
      </c>
      <c r="M71" s="142">
        <v>49</v>
      </c>
      <c r="N71" s="142">
        <v>69</v>
      </c>
      <c r="O71" s="142">
        <v>0</v>
      </c>
      <c r="P71" s="232">
        <f>'TABLE-IV'!L65</f>
        <v>0</v>
      </c>
      <c r="Q71" s="142">
        <v>0</v>
      </c>
      <c r="R71" s="142">
        <v>0</v>
      </c>
      <c r="S71" s="232" t="e">
        <f>#REF!</f>
        <v>#REF!</v>
      </c>
      <c r="T71" s="232" t="e">
        <f>#REF!</f>
        <v>#REF!</v>
      </c>
      <c r="U71" s="232" t="e">
        <f>#REF!</f>
        <v>#REF!</v>
      </c>
      <c r="V71" s="232" t="e">
        <f>#REF!</f>
        <v>#REF!</v>
      </c>
    </row>
    <row r="72" spans="1:22" s="402" customFormat="1" ht="15.75" customHeight="1">
      <c r="A72" s="141"/>
      <c r="B72" s="403" t="s">
        <v>121</v>
      </c>
      <c r="C72" s="401">
        <f aca="true" t="shared" si="4" ref="C72:V72">SUM(C62:C71)</f>
        <v>331383</v>
      </c>
      <c r="D72" s="401">
        <f t="shared" si="4"/>
        <v>110246</v>
      </c>
      <c r="E72" s="401">
        <f t="shared" si="4"/>
        <v>258598</v>
      </c>
      <c r="F72" s="401">
        <f t="shared" si="4"/>
        <v>68117</v>
      </c>
      <c r="G72" s="239">
        <f t="shared" si="4"/>
        <v>151382</v>
      </c>
      <c r="H72" s="239">
        <f t="shared" si="4"/>
        <v>40435</v>
      </c>
      <c r="I72" s="401">
        <f t="shared" si="4"/>
        <v>0</v>
      </c>
      <c r="J72" s="401">
        <f t="shared" si="4"/>
        <v>0</v>
      </c>
      <c r="K72" s="401">
        <f t="shared" si="4"/>
        <v>54743</v>
      </c>
      <c r="L72" s="239">
        <f t="shared" si="4"/>
        <v>23092</v>
      </c>
      <c r="M72" s="401">
        <f t="shared" si="4"/>
        <v>19390</v>
      </c>
      <c r="N72" s="401">
        <f t="shared" si="4"/>
        <v>5481</v>
      </c>
      <c r="O72" s="401">
        <f t="shared" si="4"/>
        <v>0</v>
      </c>
      <c r="P72" s="239">
        <f t="shared" si="4"/>
        <v>11</v>
      </c>
      <c r="Q72" s="401">
        <f t="shared" si="4"/>
        <v>14949</v>
      </c>
      <c r="R72" s="401">
        <f t="shared" si="4"/>
        <v>4435</v>
      </c>
      <c r="S72" s="239" t="e">
        <f t="shared" si="4"/>
        <v>#REF!</v>
      </c>
      <c r="T72" s="239" t="e">
        <f t="shared" si="4"/>
        <v>#REF!</v>
      </c>
      <c r="U72" s="239" t="e">
        <f t="shared" si="4"/>
        <v>#REF!</v>
      </c>
      <c r="V72" s="239" t="e">
        <f t="shared" si="4"/>
        <v>#REF!</v>
      </c>
    </row>
    <row r="73" spans="1:22" ht="15.75" customHeight="1">
      <c r="A73" s="141"/>
      <c r="B73" s="142"/>
      <c r="C73" s="142"/>
      <c r="D73" s="142"/>
      <c r="E73" s="142"/>
      <c r="F73" s="142"/>
      <c r="G73" s="232"/>
      <c r="H73" s="232"/>
      <c r="I73" s="142"/>
      <c r="J73" s="142"/>
      <c r="K73" s="142"/>
      <c r="L73" s="232"/>
      <c r="M73" s="142"/>
      <c r="N73" s="142"/>
      <c r="O73" s="142"/>
      <c r="P73" s="232"/>
      <c r="Q73" s="142"/>
      <c r="R73" s="142"/>
      <c r="S73" s="232"/>
      <c r="T73" s="232"/>
      <c r="U73" s="232"/>
      <c r="V73" s="232"/>
    </row>
    <row r="74" spans="1:22" ht="15.75" customHeight="1">
      <c r="A74" s="141">
        <v>52</v>
      </c>
      <c r="B74" s="142" t="s">
        <v>31</v>
      </c>
      <c r="C74" s="142">
        <v>1213167</v>
      </c>
      <c r="D74" s="142">
        <v>69757</v>
      </c>
      <c r="E74" s="142">
        <v>1213167</v>
      </c>
      <c r="F74" s="142">
        <v>69757</v>
      </c>
      <c r="G74" s="232">
        <f>'TABLE-24'!M68+'TABLE-25'!M68</f>
        <v>0</v>
      </c>
      <c r="H74" s="232">
        <f>'TABLE-24'!N68+'TABLE-25'!N68</f>
        <v>0</v>
      </c>
      <c r="I74" s="142">
        <v>0</v>
      </c>
      <c r="J74" s="142">
        <v>0</v>
      </c>
      <c r="K74" s="142">
        <v>0</v>
      </c>
      <c r="L74" s="232">
        <v>0</v>
      </c>
      <c r="M74" s="142">
        <v>0</v>
      </c>
      <c r="N74" s="142">
        <v>0</v>
      </c>
      <c r="O74" s="142">
        <v>0</v>
      </c>
      <c r="P74" s="232">
        <f>'TABLE-IV'!L68</f>
        <v>0</v>
      </c>
      <c r="Q74" s="142">
        <v>0</v>
      </c>
      <c r="R74" s="142">
        <v>0</v>
      </c>
      <c r="S74" s="232" t="e">
        <f>#REF!</f>
        <v>#REF!</v>
      </c>
      <c r="T74" s="232" t="e">
        <f>#REF!</f>
        <v>#REF!</v>
      </c>
      <c r="U74" s="232" t="e">
        <f>#REF!</f>
        <v>#REF!</v>
      </c>
      <c r="V74" s="232" t="e">
        <f>#REF!</f>
        <v>#REF!</v>
      </c>
    </row>
    <row r="75" spans="1:22" ht="15.75" customHeight="1">
      <c r="A75" s="141">
        <v>53</v>
      </c>
      <c r="B75" s="142" t="s">
        <v>129</v>
      </c>
      <c r="C75" s="142">
        <v>355834</v>
      </c>
      <c r="D75" s="142">
        <v>32183</v>
      </c>
      <c r="E75" s="142">
        <v>255834</v>
      </c>
      <c r="F75" s="142">
        <v>29932</v>
      </c>
      <c r="G75" s="232">
        <f>'TABLE-24'!M69+'TABLE-25'!M69</f>
        <v>143587</v>
      </c>
      <c r="H75" s="232">
        <f>'TABLE-24'!N69+'TABLE-25'!N69</f>
        <v>28014</v>
      </c>
      <c r="I75" s="142">
        <v>0</v>
      </c>
      <c r="J75" s="142">
        <v>0</v>
      </c>
      <c r="K75" s="142">
        <v>0</v>
      </c>
      <c r="L75" s="232">
        <f>'TABLE-IV'!F69+'TABLE-IV'!I69</f>
        <v>0</v>
      </c>
      <c r="M75" s="142">
        <v>0</v>
      </c>
      <c r="N75" s="142">
        <v>0</v>
      </c>
      <c r="O75" s="142">
        <v>0</v>
      </c>
      <c r="P75" s="232">
        <f>'TABLE-IV'!L69</f>
        <v>0</v>
      </c>
      <c r="Q75" s="142">
        <v>0</v>
      </c>
      <c r="R75" s="142">
        <v>0</v>
      </c>
      <c r="S75" s="232" t="e">
        <f>#REF!</f>
        <v>#REF!</v>
      </c>
      <c r="T75" s="232" t="e">
        <f>#REF!</f>
        <v>#REF!</v>
      </c>
      <c r="U75" s="232" t="e">
        <f>#REF!</f>
        <v>#REF!</v>
      </c>
      <c r="V75" s="232" t="e">
        <f>#REF!</f>
        <v>#REF!</v>
      </c>
    </row>
    <row r="76" spans="1:22" s="402" customFormat="1" ht="15.75" customHeight="1">
      <c r="A76" s="400"/>
      <c r="B76" s="403" t="s">
        <v>121</v>
      </c>
      <c r="C76" s="401">
        <f aca="true" t="shared" si="5" ref="C76:H76">SUM(C74:C75)</f>
        <v>1569001</v>
      </c>
      <c r="D76" s="401">
        <f t="shared" si="5"/>
        <v>101940</v>
      </c>
      <c r="E76" s="401">
        <f t="shared" si="5"/>
        <v>1469001</v>
      </c>
      <c r="F76" s="401">
        <f t="shared" si="5"/>
        <v>99689</v>
      </c>
      <c r="G76" s="239">
        <f t="shared" si="5"/>
        <v>143587</v>
      </c>
      <c r="H76" s="239">
        <f t="shared" si="5"/>
        <v>28014</v>
      </c>
      <c r="I76" s="401">
        <f aca="true" t="shared" si="6" ref="I76:V76">SUM(I74:I75)</f>
        <v>0</v>
      </c>
      <c r="J76" s="401">
        <f t="shared" si="6"/>
        <v>0</v>
      </c>
      <c r="K76" s="401">
        <f t="shared" si="6"/>
        <v>0</v>
      </c>
      <c r="L76" s="239">
        <f t="shared" si="6"/>
        <v>0</v>
      </c>
      <c r="M76" s="401">
        <f t="shared" si="6"/>
        <v>0</v>
      </c>
      <c r="N76" s="401">
        <f t="shared" si="6"/>
        <v>0</v>
      </c>
      <c r="O76" s="401">
        <f t="shared" si="6"/>
        <v>0</v>
      </c>
      <c r="P76" s="239">
        <f t="shared" si="6"/>
        <v>0</v>
      </c>
      <c r="Q76" s="401">
        <f t="shared" si="6"/>
        <v>0</v>
      </c>
      <c r="R76" s="401">
        <f t="shared" si="6"/>
        <v>0</v>
      </c>
      <c r="S76" s="239" t="e">
        <f t="shared" si="6"/>
        <v>#REF!</v>
      </c>
      <c r="T76" s="239" t="e">
        <f t="shared" si="6"/>
        <v>#REF!</v>
      </c>
      <c r="U76" s="239" t="e">
        <f t="shared" si="6"/>
        <v>#REF!</v>
      </c>
      <c r="V76" s="239" t="e">
        <f t="shared" si="6"/>
        <v>#REF!</v>
      </c>
    </row>
    <row r="77" spans="1:22" ht="15.75" customHeight="1">
      <c r="A77" s="141"/>
      <c r="B77" s="216"/>
      <c r="C77" s="147"/>
      <c r="D77" s="147"/>
      <c r="E77" s="147"/>
      <c r="F77" s="147"/>
      <c r="G77" s="314"/>
      <c r="H77" s="314"/>
      <c r="I77" s="147"/>
      <c r="J77" s="147"/>
      <c r="K77" s="147"/>
      <c r="L77" s="314"/>
      <c r="M77" s="147"/>
      <c r="N77" s="147"/>
      <c r="O77" s="147"/>
      <c r="P77" s="314"/>
      <c r="Q77" s="147"/>
      <c r="R77" s="147"/>
      <c r="S77" s="314"/>
      <c r="T77" s="314"/>
      <c r="U77" s="314"/>
      <c r="V77" s="314"/>
    </row>
    <row r="78" spans="1:22" ht="15.75" customHeight="1">
      <c r="A78" s="400"/>
      <c r="B78" s="403" t="s">
        <v>32</v>
      </c>
      <c r="C78" s="401">
        <f aca="true" t="shared" si="7" ref="C78:V78">C53+C72+C76</f>
        <v>2690677</v>
      </c>
      <c r="D78" s="401">
        <f t="shared" si="7"/>
        <v>711384</v>
      </c>
      <c r="E78" s="401">
        <f t="shared" si="7"/>
        <v>2067472</v>
      </c>
      <c r="F78" s="401">
        <f t="shared" si="7"/>
        <v>320589</v>
      </c>
      <c r="G78" s="239">
        <f t="shared" si="7"/>
        <v>647316</v>
      </c>
      <c r="H78" s="239">
        <f t="shared" si="7"/>
        <v>242102</v>
      </c>
      <c r="I78" s="401">
        <f t="shared" si="7"/>
        <v>6158</v>
      </c>
      <c r="J78" s="401">
        <f t="shared" si="7"/>
        <v>731</v>
      </c>
      <c r="K78" s="401">
        <f t="shared" si="7"/>
        <v>158458</v>
      </c>
      <c r="L78" s="239">
        <f t="shared" si="7"/>
        <v>58875</v>
      </c>
      <c r="M78" s="401">
        <f t="shared" si="7"/>
        <v>46195</v>
      </c>
      <c r="N78" s="401">
        <f t="shared" si="7"/>
        <v>28248</v>
      </c>
      <c r="O78" s="401">
        <f t="shared" si="7"/>
        <v>44970</v>
      </c>
      <c r="P78" s="239">
        <f t="shared" si="7"/>
        <v>15665</v>
      </c>
      <c r="Q78" s="401">
        <f t="shared" si="7"/>
        <v>50711</v>
      </c>
      <c r="R78" s="401">
        <f t="shared" si="7"/>
        <v>23697</v>
      </c>
      <c r="S78" s="239" t="e">
        <f t="shared" si="7"/>
        <v>#REF!</v>
      </c>
      <c r="T78" s="239" t="e">
        <f t="shared" si="7"/>
        <v>#REF!</v>
      </c>
      <c r="U78" s="239" t="e">
        <f t="shared" si="7"/>
        <v>#REF!</v>
      </c>
      <c r="V78" s="239" t="e">
        <f t="shared" si="7"/>
        <v>#REF!</v>
      </c>
    </row>
    <row r="83" ht="12.75">
      <c r="C83" s="383">
        <v>4</v>
      </c>
    </row>
    <row r="89" ht="12.75">
      <c r="R89" s="383">
        <f>790+45+241+2029+230+150+2094+27+141+19+228+147+2618+70+702+990+2</f>
        <v>10523</v>
      </c>
    </row>
  </sheetData>
  <mergeCells count="20">
    <mergeCell ref="U6:V6"/>
    <mergeCell ref="U59:V59"/>
    <mergeCell ref="M58:N58"/>
    <mergeCell ref="M59:N59"/>
    <mergeCell ref="O6:P6"/>
    <mergeCell ref="Q6:R6"/>
    <mergeCell ref="S6:T6"/>
    <mergeCell ref="O59:P59"/>
    <mergeCell ref="Q59:R59"/>
    <mergeCell ref="S59:T59"/>
    <mergeCell ref="M60:N60"/>
    <mergeCell ref="M5:N5"/>
    <mergeCell ref="M6:N6"/>
    <mergeCell ref="M7:N7"/>
    <mergeCell ref="I59:J59"/>
    <mergeCell ref="I6:J6"/>
    <mergeCell ref="C4:D4"/>
    <mergeCell ref="E4:L4"/>
    <mergeCell ref="C57:D57"/>
    <mergeCell ref="E57:L57"/>
  </mergeCells>
  <printOptions gridLines="1" horizontalCentered="1"/>
  <pageMargins left="0.35" right="0.5" top="0.75" bottom="0.75" header="0.5" footer="0.5"/>
  <pageSetup blackAndWhite="1" horizontalDpi="300" verticalDpi="300" orientation="landscape" paperSize="9" scale="63" r:id="rId2"/>
  <rowBreaks count="1" manualBreakCount="1">
    <brk id="5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H1">
      <selection activeCell="C50" sqref="C50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5" width="12.7109375" style="25" customWidth="1"/>
    <col min="6" max="6" width="12.7109375" style="125" customWidth="1"/>
    <col min="7" max="9" width="12.7109375" style="25" customWidth="1"/>
    <col min="10" max="10" width="12.7109375" style="125" customWidth="1"/>
    <col min="11" max="13" width="12.7109375" style="25" customWidth="1"/>
    <col min="14" max="14" width="12.7109375" style="125" customWidth="1"/>
    <col min="15" max="15" width="5.57421875" style="6" hidden="1" customWidth="1"/>
    <col min="16" max="16" width="5.57421875" style="6" customWidth="1"/>
    <col min="17" max="17" width="9.57421875" style="0" customWidth="1"/>
    <col min="18" max="18" width="9.140625" style="7" customWidth="1"/>
    <col min="20" max="20" width="11.57421875" style="0" customWidth="1"/>
  </cols>
  <sheetData>
    <row r="1" spans="1:19" ht="15">
      <c r="A1" s="12"/>
      <c r="B1" s="1"/>
      <c r="C1" s="24"/>
      <c r="D1" s="24"/>
      <c r="E1" s="24"/>
      <c r="F1" s="329"/>
      <c r="G1" s="24"/>
      <c r="H1" s="24"/>
      <c r="I1" s="24"/>
      <c r="J1" s="329"/>
      <c r="K1" s="24"/>
      <c r="L1" s="24"/>
      <c r="M1" s="24"/>
      <c r="N1" s="329"/>
      <c r="O1" s="3"/>
      <c r="P1" s="3"/>
      <c r="Q1" s="1"/>
      <c r="R1" s="10"/>
      <c r="S1" s="1"/>
    </row>
    <row r="2" spans="1:4" ht="12.75">
      <c r="A2" s="2"/>
      <c r="B2" s="12"/>
      <c r="C2" s="27"/>
      <c r="D2" s="27"/>
    </row>
    <row r="3" spans="15:20" ht="12.75">
      <c r="O3" s="9"/>
      <c r="P3" s="9"/>
      <c r="R3" s="9"/>
      <c r="S3" s="2"/>
      <c r="T3" s="2"/>
    </row>
    <row r="4" spans="1:20" ht="18" customHeight="1">
      <c r="A4" s="55" t="s">
        <v>4</v>
      </c>
      <c r="B4" s="55" t="s">
        <v>5</v>
      </c>
      <c r="C4" s="676" t="s">
        <v>109</v>
      </c>
      <c r="D4" s="676"/>
      <c r="E4" s="676"/>
      <c r="F4" s="676"/>
      <c r="G4" s="676" t="s">
        <v>456</v>
      </c>
      <c r="H4" s="676"/>
      <c r="I4" s="676"/>
      <c r="J4" s="676"/>
      <c r="K4" s="676" t="s">
        <v>60</v>
      </c>
      <c r="L4" s="676"/>
      <c r="M4" s="676"/>
      <c r="N4" s="676"/>
      <c r="O4" s="15"/>
      <c r="P4" s="15"/>
      <c r="Q4" s="14"/>
      <c r="R4" s="9"/>
      <c r="S4" s="14"/>
      <c r="T4" s="14"/>
    </row>
    <row r="5" spans="1:20" ht="12.75">
      <c r="A5" s="59"/>
      <c r="B5" s="59"/>
      <c r="C5" s="182" t="s">
        <v>197</v>
      </c>
      <c r="D5" s="182" t="s">
        <v>198</v>
      </c>
      <c r="E5" s="182" t="s">
        <v>199</v>
      </c>
      <c r="F5" s="336" t="s">
        <v>3</v>
      </c>
      <c r="G5" s="182" t="s">
        <v>197</v>
      </c>
      <c r="H5" s="182" t="s">
        <v>198</v>
      </c>
      <c r="I5" s="182" t="s">
        <v>199</v>
      </c>
      <c r="J5" s="336" t="s">
        <v>3</v>
      </c>
      <c r="K5" s="182" t="s">
        <v>197</v>
      </c>
      <c r="L5" s="182" t="s">
        <v>198</v>
      </c>
      <c r="M5" s="182" t="s">
        <v>199</v>
      </c>
      <c r="N5" s="336" t="s">
        <v>3</v>
      </c>
      <c r="O5" s="16"/>
      <c r="P5" s="16"/>
      <c r="Q5" s="13"/>
      <c r="R5" s="9"/>
      <c r="S5" s="2"/>
      <c r="T5" s="2"/>
    </row>
    <row r="6" spans="1:20" s="129" customFormat="1" ht="12.75">
      <c r="A6" s="66">
        <v>1</v>
      </c>
      <c r="B6" s="71" t="s">
        <v>7</v>
      </c>
      <c r="C6" s="71">
        <v>899</v>
      </c>
      <c r="D6" s="71">
        <v>1296</v>
      </c>
      <c r="E6" s="71">
        <v>102</v>
      </c>
      <c r="F6" s="232">
        <f>C6+D6+E6</f>
        <v>2297</v>
      </c>
      <c r="G6" s="71">
        <v>446</v>
      </c>
      <c r="H6" s="71">
        <v>1031</v>
      </c>
      <c r="I6" s="71">
        <v>41</v>
      </c>
      <c r="J6" s="232">
        <f>G6+H6+I6</f>
        <v>1518</v>
      </c>
      <c r="K6" s="71">
        <v>548</v>
      </c>
      <c r="L6" s="71">
        <v>1948</v>
      </c>
      <c r="M6" s="71">
        <v>182</v>
      </c>
      <c r="N6" s="232">
        <f>K6+L6+M6</f>
        <v>2678</v>
      </c>
      <c r="O6" s="22">
        <v>0</v>
      </c>
      <c r="P6" s="22"/>
      <c r="Q6" s="130"/>
      <c r="R6" s="23"/>
      <c r="S6" s="131"/>
      <c r="T6" s="131"/>
    </row>
    <row r="7" spans="1:19" s="129" customFormat="1" ht="12.75">
      <c r="A7" s="66">
        <v>2</v>
      </c>
      <c r="B7" s="71" t="s">
        <v>8</v>
      </c>
      <c r="C7" s="71">
        <v>0</v>
      </c>
      <c r="D7" s="71">
        <v>0</v>
      </c>
      <c r="E7" s="71">
        <v>0</v>
      </c>
      <c r="F7" s="232">
        <f aca="true" t="shared" si="0" ref="F7:F46">C7+D7+E7</f>
        <v>0</v>
      </c>
      <c r="G7" s="71">
        <v>23</v>
      </c>
      <c r="H7" s="71">
        <v>77</v>
      </c>
      <c r="I7" s="71">
        <v>0</v>
      </c>
      <c r="J7" s="232">
        <f aca="true" t="shared" si="1" ref="J7:J46">G7+H7+I7</f>
        <v>100</v>
      </c>
      <c r="K7" s="71">
        <v>43</v>
      </c>
      <c r="L7" s="71">
        <v>63</v>
      </c>
      <c r="M7" s="71">
        <v>0</v>
      </c>
      <c r="N7" s="232">
        <f aca="true" t="shared" si="2" ref="N7:N24">K7+L7+M7</f>
        <v>106</v>
      </c>
      <c r="O7" s="22">
        <v>0</v>
      </c>
      <c r="P7" s="22"/>
      <c r="Q7" s="132"/>
      <c r="R7" s="133"/>
      <c r="S7" s="134"/>
    </row>
    <row r="8" spans="1:20" s="129" customFormat="1" ht="12.75">
      <c r="A8" s="66">
        <v>3</v>
      </c>
      <c r="B8" s="71" t="s">
        <v>9</v>
      </c>
      <c r="C8" s="71">
        <v>867</v>
      </c>
      <c r="D8" s="71">
        <v>1092</v>
      </c>
      <c r="E8" s="71">
        <v>13</v>
      </c>
      <c r="F8" s="232">
        <f t="shared" si="0"/>
        <v>1972</v>
      </c>
      <c r="G8" s="71">
        <v>223</v>
      </c>
      <c r="H8" s="71">
        <v>282</v>
      </c>
      <c r="I8" s="71">
        <v>15</v>
      </c>
      <c r="J8" s="232">
        <f t="shared" si="1"/>
        <v>520</v>
      </c>
      <c r="K8" s="71">
        <v>1207</v>
      </c>
      <c r="L8" s="71">
        <v>694</v>
      </c>
      <c r="M8" s="71">
        <v>214</v>
      </c>
      <c r="N8" s="232">
        <f t="shared" si="2"/>
        <v>2115</v>
      </c>
      <c r="O8" s="22">
        <v>0</v>
      </c>
      <c r="P8" s="22"/>
      <c r="Q8" s="22"/>
      <c r="R8" s="22"/>
      <c r="T8" s="22"/>
    </row>
    <row r="9" spans="1:20" ht="12.75">
      <c r="A9" s="62">
        <v>4</v>
      </c>
      <c r="B9" s="63" t="s">
        <v>10</v>
      </c>
      <c r="C9" s="71">
        <v>2138</v>
      </c>
      <c r="D9" s="71">
        <v>6010</v>
      </c>
      <c r="E9" s="71">
        <v>81</v>
      </c>
      <c r="F9" s="232">
        <f t="shared" si="0"/>
        <v>8229</v>
      </c>
      <c r="G9" s="71">
        <v>449</v>
      </c>
      <c r="H9" s="71">
        <v>2355</v>
      </c>
      <c r="I9" s="71">
        <v>58</v>
      </c>
      <c r="J9" s="232">
        <f t="shared" si="1"/>
        <v>2862</v>
      </c>
      <c r="K9" s="71">
        <v>1298</v>
      </c>
      <c r="L9" s="71">
        <v>1912</v>
      </c>
      <c r="M9" s="71">
        <v>181</v>
      </c>
      <c r="N9" s="232">
        <f t="shared" si="2"/>
        <v>3391</v>
      </c>
      <c r="O9" s="7"/>
      <c r="P9" s="7"/>
      <c r="Q9" s="7"/>
      <c r="T9" s="7"/>
    </row>
    <row r="10" spans="1:20" ht="12.75">
      <c r="A10" s="62">
        <v>5</v>
      </c>
      <c r="B10" s="63" t="s">
        <v>11</v>
      </c>
      <c r="C10" s="71">
        <v>308</v>
      </c>
      <c r="D10" s="71">
        <v>494</v>
      </c>
      <c r="E10" s="71">
        <v>695</v>
      </c>
      <c r="F10" s="232">
        <f t="shared" si="0"/>
        <v>1497</v>
      </c>
      <c r="G10" s="71">
        <v>170</v>
      </c>
      <c r="H10" s="71">
        <v>241</v>
      </c>
      <c r="I10" s="71">
        <v>16</v>
      </c>
      <c r="J10" s="232">
        <f t="shared" si="1"/>
        <v>427</v>
      </c>
      <c r="K10" s="71">
        <v>799</v>
      </c>
      <c r="L10" s="71">
        <v>876</v>
      </c>
      <c r="M10" s="71">
        <v>156</v>
      </c>
      <c r="N10" s="232">
        <f t="shared" si="2"/>
        <v>1831</v>
      </c>
      <c r="O10" s="7"/>
      <c r="P10" s="7"/>
      <c r="Q10" s="7"/>
      <c r="T10" s="7"/>
    </row>
    <row r="11" spans="1:20" ht="12.75">
      <c r="A11" s="62">
        <v>6</v>
      </c>
      <c r="B11" s="63" t="s">
        <v>12</v>
      </c>
      <c r="C11" s="71">
        <v>71</v>
      </c>
      <c r="D11" s="71">
        <v>491</v>
      </c>
      <c r="E11" s="71">
        <v>185</v>
      </c>
      <c r="F11" s="232">
        <f t="shared" si="0"/>
        <v>747</v>
      </c>
      <c r="G11" s="71">
        <v>125</v>
      </c>
      <c r="H11" s="71">
        <v>251</v>
      </c>
      <c r="I11" s="71">
        <v>296</v>
      </c>
      <c r="J11" s="232">
        <f t="shared" si="1"/>
        <v>672</v>
      </c>
      <c r="K11" s="71">
        <v>286</v>
      </c>
      <c r="L11" s="71">
        <v>1088</v>
      </c>
      <c r="M11" s="71">
        <v>316</v>
      </c>
      <c r="N11" s="232">
        <f t="shared" si="2"/>
        <v>1690</v>
      </c>
      <c r="O11" s="7"/>
      <c r="P11" s="7"/>
      <c r="Q11" s="7"/>
      <c r="T11" s="7"/>
    </row>
    <row r="12" spans="1:20" ht="12.75">
      <c r="A12" s="62">
        <v>7</v>
      </c>
      <c r="B12" s="63" t="s">
        <v>13</v>
      </c>
      <c r="C12" s="71">
        <v>2843</v>
      </c>
      <c r="D12" s="71">
        <v>7779</v>
      </c>
      <c r="E12" s="71">
        <v>507</v>
      </c>
      <c r="F12" s="232">
        <f t="shared" si="0"/>
        <v>11129</v>
      </c>
      <c r="G12" s="71">
        <v>797</v>
      </c>
      <c r="H12" s="71">
        <v>4479</v>
      </c>
      <c r="I12" s="71">
        <v>407</v>
      </c>
      <c r="J12" s="232">
        <f t="shared" si="1"/>
        <v>5683</v>
      </c>
      <c r="K12" s="71">
        <v>1080</v>
      </c>
      <c r="L12" s="71">
        <v>3615</v>
      </c>
      <c r="M12" s="71">
        <v>758</v>
      </c>
      <c r="N12" s="232">
        <f t="shared" si="2"/>
        <v>5453</v>
      </c>
      <c r="O12" s="7"/>
      <c r="P12" s="7"/>
      <c r="Q12" s="7"/>
      <c r="T12" s="7"/>
    </row>
    <row r="13" spans="1:20" ht="12.75">
      <c r="A13" s="62">
        <v>8</v>
      </c>
      <c r="B13" s="63" t="s">
        <v>159</v>
      </c>
      <c r="C13" s="71">
        <v>0</v>
      </c>
      <c r="D13" s="71">
        <v>0</v>
      </c>
      <c r="E13" s="71">
        <v>4</v>
      </c>
      <c r="F13" s="232">
        <f>C13+D13+E13</f>
        <v>4</v>
      </c>
      <c r="G13" s="71">
        <v>13</v>
      </c>
      <c r="H13" s="71">
        <v>46</v>
      </c>
      <c r="I13" s="71">
        <v>76</v>
      </c>
      <c r="J13" s="232">
        <f>G13+H13+I13</f>
        <v>135</v>
      </c>
      <c r="K13" s="71">
        <v>85</v>
      </c>
      <c r="L13" s="71">
        <v>133</v>
      </c>
      <c r="M13" s="71">
        <v>247</v>
      </c>
      <c r="N13" s="232">
        <f>K13+L13+M13</f>
        <v>465</v>
      </c>
      <c r="O13" s="7">
        <v>0</v>
      </c>
      <c r="P13" s="7"/>
      <c r="Q13" s="7"/>
      <c r="T13" s="7"/>
    </row>
    <row r="14" spans="1:20" ht="12.75">
      <c r="A14" s="62">
        <v>9</v>
      </c>
      <c r="B14" s="63" t="s">
        <v>14</v>
      </c>
      <c r="C14" s="71">
        <v>66</v>
      </c>
      <c r="D14" s="71">
        <v>224</v>
      </c>
      <c r="E14" s="71">
        <v>15</v>
      </c>
      <c r="F14" s="232">
        <f t="shared" si="0"/>
        <v>305</v>
      </c>
      <c r="G14" s="71">
        <v>463</v>
      </c>
      <c r="H14" s="71">
        <v>620</v>
      </c>
      <c r="I14" s="71">
        <v>230</v>
      </c>
      <c r="J14" s="232">
        <f t="shared" si="1"/>
        <v>1313</v>
      </c>
      <c r="K14" s="71">
        <v>433</v>
      </c>
      <c r="L14" s="71">
        <v>528</v>
      </c>
      <c r="M14" s="71">
        <v>161</v>
      </c>
      <c r="N14" s="232">
        <f t="shared" si="2"/>
        <v>1122</v>
      </c>
      <c r="O14" s="7">
        <v>0</v>
      </c>
      <c r="P14" s="7"/>
      <c r="Q14" s="7"/>
      <c r="T14" s="7"/>
    </row>
    <row r="15" spans="1:20" ht="12.75">
      <c r="A15" s="62">
        <v>10</v>
      </c>
      <c r="B15" s="63" t="s">
        <v>15</v>
      </c>
      <c r="C15" s="71">
        <v>2</v>
      </c>
      <c r="D15" s="71">
        <v>28</v>
      </c>
      <c r="E15" s="71">
        <v>3</v>
      </c>
      <c r="F15" s="232">
        <f t="shared" si="0"/>
        <v>33</v>
      </c>
      <c r="G15" s="71">
        <v>7</v>
      </c>
      <c r="H15" s="71">
        <v>63</v>
      </c>
      <c r="I15" s="71">
        <v>48</v>
      </c>
      <c r="J15" s="232">
        <f t="shared" si="1"/>
        <v>118</v>
      </c>
      <c r="K15" s="71">
        <v>94</v>
      </c>
      <c r="L15" s="71">
        <v>78</v>
      </c>
      <c r="M15" s="71">
        <v>16</v>
      </c>
      <c r="N15" s="232">
        <f t="shared" si="2"/>
        <v>188</v>
      </c>
      <c r="O15" s="7"/>
      <c r="P15" s="7"/>
      <c r="Q15" s="7"/>
      <c r="T15" s="7"/>
    </row>
    <row r="16" spans="1:20" ht="12.75">
      <c r="A16" s="62">
        <v>11</v>
      </c>
      <c r="B16" s="63" t="s">
        <v>16</v>
      </c>
      <c r="C16" s="71">
        <v>10</v>
      </c>
      <c r="D16" s="71">
        <v>1</v>
      </c>
      <c r="E16" s="71">
        <v>0</v>
      </c>
      <c r="F16" s="232">
        <f t="shared" si="0"/>
        <v>11</v>
      </c>
      <c r="G16" s="71">
        <v>42</v>
      </c>
      <c r="H16" s="71">
        <v>145</v>
      </c>
      <c r="I16" s="71">
        <v>10</v>
      </c>
      <c r="J16" s="232">
        <f t="shared" si="1"/>
        <v>197</v>
      </c>
      <c r="K16" s="71">
        <v>80</v>
      </c>
      <c r="L16" s="71">
        <v>165</v>
      </c>
      <c r="M16" s="71">
        <v>20</v>
      </c>
      <c r="N16" s="232">
        <f t="shared" si="2"/>
        <v>265</v>
      </c>
      <c r="O16" s="7">
        <v>0</v>
      </c>
      <c r="P16" s="7"/>
      <c r="Q16" s="7"/>
      <c r="T16" s="7"/>
    </row>
    <row r="17" spans="1:20" ht="12.75">
      <c r="A17" s="62">
        <v>12</v>
      </c>
      <c r="B17" s="63" t="s">
        <v>17</v>
      </c>
      <c r="C17" s="71">
        <v>191</v>
      </c>
      <c r="D17" s="71">
        <v>300</v>
      </c>
      <c r="E17" s="71">
        <v>0</v>
      </c>
      <c r="F17" s="232">
        <f t="shared" si="0"/>
        <v>491</v>
      </c>
      <c r="G17" s="71">
        <v>140</v>
      </c>
      <c r="H17" s="71">
        <v>161</v>
      </c>
      <c r="I17" s="71">
        <v>0</v>
      </c>
      <c r="J17" s="232">
        <f t="shared" si="1"/>
        <v>301</v>
      </c>
      <c r="K17" s="71">
        <v>578</v>
      </c>
      <c r="L17" s="71">
        <v>1638</v>
      </c>
      <c r="M17" s="71">
        <v>0</v>
      </c>
      <c r="N17" s="232">
        <f t="shared" si="2"/>
        <v>2216</v>
      </c>
      <c r="O17" s="7"/>
      <c r="P17" s="7"/>
      <c r="Q17" s="7"/>
      <c r="T17" s="7"/>
    </row>
    <row r="18" spans="1:20" ht="12.75">
      <c r="A18" s="62">
        <v>13</v>
      </c>
      <c r="B18" s="63" t="s">
        <v>161</v>
      </c>
      <c r="C18" s="71">
        <v>152</v>
      </c>
      <c r="D18" s="71">
        <v>130</v>
      </c>
      <c r="E18" s="71">
        <v>5</v>
      </c>
      <c r="F18" s="232">
        <f t="shared" si="0"/>
        <v>287</v>
      </c>
      <c r="G18" s="71">
        <v>89</v>
      </c>
      <c r="H18" s="71">
        <v>193</v>
      </c>
      <c r="I18" s="71">
        <v>18</v>
      </c>
      <c r="J18" s="232">
        <f t="shared" si="1"/>
        <v>300</v>
      </c>
      <c r="K18" s="71">
        <v>145</v>
      </c>
      <c r="L18" s="71">
        <v>188</v>
      </c>
      <c r="M18" s="71">
        <v>2</v>
      </c>
      <c r="N18" s="232">
        <f t="shared" si="2"/>
        <v>335</v>
      </c>
      <c r="O18" s="7"/>
      <c r="P18" s="7"/>
      <c r="Q18" s="7"/>
      <c r="T18" s="7"/>
    </row>
    <row r="19" spans="1:20" ht="12.75">
      <c r="A19" s="62">
        <v>14</v>
      </c>
      <c r="B19" s="63" t="s">
        <v>76</v>
      </c>
      <c r="C19" s="71">
        <v>4297</v>
      </c>
      <c r="D19" s="71">
        <v>1835</v>
      </c>
      <c r="E19" s="71">
        <v>1410</v>
      </c>
      <c r="F19" s="232">
        <f t="shared" si="0"/>
        <v>7542</v>
      </c>
      <c r="G19" s="71">
        <v>512</v>
      </c>
      <c r="H19" s="71">
        <v>1782</v>
      </c>
      <c r="I19" s="71">
        <v>1235</v>
      </c>
      <c r="J19" s="232">
        <f t="shared" si="1"/>
        <v>3529</v>
      </c>
      <c r="K19" s="71">
        <v>4377</v>
      </c>
      <c r="L19" s="71">
        <v>2750</v>
      </c>
      <c r="M19" s="71">
        <v>860</v>
      </c>
      <c r="N19" s="232">
        <f t="shared" si="2"/>
        <v>7987</v>
      </c>
      <c r="O19" s="7"/>
      <c r="P19" s="7"/>
      <c r="Q19" s="7"/>
      <c r="T19" s="7"/>
    </row>
    <row r="20" spans="1:20" ht="12.75">
      <c r="A20" s="62">
        <v>15</v>
      </c>
      <c r="B20" s="63" t="s">
        <v>103</v>
      </c>
      <c r="C20" s="71">
        <v>50</v>
      </c>
      <c r="D20" s="71">
        <v>122</v>
      </c>
      <c r="E20" s="71">
        <v>50</v>
      </c>
      <c r="F20" s="232">
        <f t="shared" si="0"/>
        <v>222</v>
      </c>
      <c r="G20" s="71">
        <v>484</v>
      </c>
      <c r="H20" s="71">
        <v>545</v>
      </c>
      <c r="I20" s="71">
        <v>98</v>
      </c>
      <c r="J20" s="232">
        <f t="shared" si="1"/>
        <v>1127</v>
      </c>
      <c r="K20" s="71">
        <v>614</v>
      </c>
      <c r="L20" s="71">
        <v>712</v>
      </c>
      <c r="M20" s="71">
        <v>414</v>
      </c>
      <c r="N20" s="232">
        <f t="shared" si="2"/>
        <v>1740</v>
      </c>
      <c r="O20" s="7">
        <v>0</v>
      </c>
      <c r="P20" s="7"/>
      <c r="Q20" s="7"/>
      <c r="T20" s="7"/>
    </row>
    <row r="21" spans="1:20" ht="12.75">
      <c r="A21" s="62">
        <v>16</v>
      </c>
      <c r="B21" s="63" t="s">
        <v>20</v>
      </c>
      <c r="C21" s="71">
        <v>682</v>
      </c>
      <c r="D21" s="71">
        <v>2413</v>
      </c>
      <c r="E21" s="71">
        <v>8</v>
      </c>
      <c r="F21" s="232">
        <f t="shared" si="0"/>
        <v>3103</v>
      </c>
      <c r="G21" s="71">
        <v>487</v>
      </c>
      <c r="H21" s="71">
        <v>409</v>
      </c>
      <c r="I21" s="71">
        <v>47</v>
      </c>
      <c r="J21" s="232">
        <f t="shared" si="1"/>
        <v>943</v>
      </c>
      <c r="K21" s="71">
        <v>502</v>
      </c>
      <c r="L21" s="71">
        <v>910</v>
      </c>
      <c r="M21" s="71">
        <v>27</v>
      </c>
      <c r="N21" s="232">
        <f t="shared" si="2"/>
        <v>1439</v>
      </c>
      <c r="O21" s="7">
        <v>0</v>
      </c>
      <c r="P21" s="7"/>
      <c r="Q21" s="7"/>
      <c r="T21" s="7"/>
    </row>
    <row r="22" spans="1:20" ht="12.75">
      <c r="A22" s="62">
        <v>17</v>
      </c>
      <c r="B22" s="63" t="s">
        <v>21</v>
      </c>
      <c r="C22" s="71">
        <v>268</v>
      </c>
      <c r="D22" s="71">
        <v>2973</v>
      </c>
      <c r="E22" s="71">
        <v>797</v>
      </c>
      <c r="F22" s="232">
        <f t="shared" si="0"/>
        <v>4038</v>
      </c>
      <c r="G22" s="71">
        <v>310</v>
      </c>
      <c r="H22" s="71">
        <v>1580</v>
      </c>
      <c r="I22" s="71">
        <v>92</v>
      </c>
      <c r="J22" s="232">
        <f t="shared" si="1"/>
        <v>1982</v>
      </c>
      <c r="K22" s="71">
        <v>842</v>
      </c>
      <c r="L22" s="71">
        <v>2487</v>
      </c>
      <c r="M22" s="71">
        <v>1261</v>
      </c>
      <c r="N22" s="232">
        <f t="shared" si="2"/>
        <v>4590</v>
      </c>
      <c r="O22" s="7">
        <v>0</v>
      </c>
      <c r="P22" s="7"/>
      <c r="Q22" s="7"/>
      <c r="T22" s="7"/>
    </row>
    <row r="23" spans="1:20" ht="12.75">
      <c r="A23" s="62">
        <v>18</v>
      </c>
      <c r="B23" s="63" t="s">
        <v>19</v>
      </c>
      <c r="C23" s="71">
        <v>3</v>
      </c>
      <c r="D23" s="71">
        <v>135</v>
      </c>
      <c r="E23" s="71">
        <v>5</v>
      </c>
      <c r="F23" s="232">
        <f t="shared" si="0"/>
        <v>143</v>
      </c>
      <c r="G23" s="71">
        <v>0</v>
      </c>
      <c r="H23" s="71">
        <v>2</v>
      </c>
      <c r="I23" s="71">
        <v>0</v>
      </c>
      <c r="J23" s="232">
        <f t="shared" si="1"/>
        <v>2</v>
      </c>
      <c r="K23" s="71">
        <v>15</v>
      </c>
      <c r="L23" s="71">
        <v>80</v>
      </c>
      <c r="M23" s="71">
        <v>7</v>
      </c>
      <c r="N23" s="232">
        <f t="shared" si="2"/>
        <v>102</v>
      </c>
      <c r="O23" s="7"/>
      <c r="P23" s="7"/>
      <c r="Q23" s="7"/>
      <c r="T23" s="7"/>
    </row>
    <row r="24" spans="1:20" ht="12.75">
      <c r="A24" s="62">
        <v>19</v>
      </c>
      <c r="B24" s="63" t="s">
        <v>123</v>
      </c>
      <c r="C24" s="71">
        <v>4</v>
      </c>
      <c r="D24" s="71">
        <v>0</v>
      </c>
      <c r="E24" s="71">
        <v>0</v>
      </c>
      <c r="F24" s="232">
        <f t="shared" si="0"/>
        <v>4</v>
      </c>
      <c r="G24" s="71">
        <v>0</v>
      </c>
      <c r="H24" s="71">
        <v>4</v>
      </c>
      <c r="I24" s="71">
        <v>1</v>
      </c>
      <c r="J24" s="232">
        <f t="shared" si="1"/>
        <v>5</v>
      </c>
      <c r="K24" s="71">
        <v>3</v>
      </c>
      <c r="L24" s="71">
        <v>0</v>
      </c>
      <c r="M24" s="71">
        <v>0</v>
      </c>
      <c r="N24" s="232">
        <f t="shared" si="2"/>
        <v>3</v>
      </c>
      <c r="O24" s="7">
        <v>0</v>
      </c>
      <c r="P24" s="7"/>
      <c r="Q24" s="7"/>
      <c r="T24" s="7"/>
    </row>
    <row r="25" spans="1:20" s="206" customFormat="1" ht="14.25">
      <c r="A25" s="204"/>
      <c r="B25" s="154" t="s">
        <v>221</v>
      </c>
      <c r="C25" s="205">
        <f aca="true" t="shared" si="3" ref="C25:M25">SUM(C6:C24)</f>
        <v>12851</v>
      </c>
      <c r="D25" s="205">
        <f t="shared" si="3"/>
        <v>25323</v>
      </c>
      <c r="E25" s="205">
        <f t="shared" si="3"/>
        <v>3880</v>
      </c>
      <c r="F25" s="239">
        <f t="shared" si="0"/>
        <v>42054</v>
      </c>
      <c r="G25" s="205">
        <f t="shared" si="3"/>
        <v>4780</v>
      </c>
      <c r="H25" s="205">
        <f t="shared" si="3"/>
        <v>14266</v>
      </c>
      <c r="I25" s="205">
        <f t="shared" si="3"/>
        <v>2688</v>
      </c>
      <c r="J25" s="239">
        <f t="shared" si="1"/>
        <v>21734</v>
      </c>
      <c r="K25" s="205">
        <f t="shared" si="3"/>
        <v>13029</v>
      </c>
      <c r="L25" s="205">
        <f t="shared" si="3"/>
        <v>19865</v>
      </c>
      <c r="M25" s="205">
        <f t="shared" si="3"/>
        <v>4822</v>
      </c>
      <c r="N25" s="239">
        <f aca="true" t="shared" si="4" ref="N25:N46">K25+L25+M25</f>
        <v>37716</v>
      </c>
      <c r="O25" s="207"/>
      <c r="P25" s="207"/>
      <c r="Q25" s="207"/>
      <c r="R25" s="207"/>
      <c r="T25" s="207"/>
    </row>
    <row r="26" spans="1:20" ht="12.75">
      <c r="A26" s="62">
        <v>20</v>
      </c>
      <c r="B26" s="63" t="s">
        <v>23</v>
      </c>
      <c r="C26" s="71">
        <v>0</v>
      </c>
      <c r="D26" s="71">
        <v>0</v>
      </c>
      <c r="E26" s="71">
        <v>0</v>
      </c>
      <c r="F26" s="232">
        <f t="shared" si="0"/>
        <v>0</v>
      </c>
      <c r="G26" s="71">
        <v>0</v>
      </c>
      <c r="H26" s="71">
        <v>0</v>
      </c>
      <c r="I26" s="71">
        <v>1</v>
      </c>
      <c r="J26" s="232">
        <f t="shared" si="1"/>
        <v>1</v>
      </c>
      <c r="K26" s="71">
        <v>63</v>
      </c>
      <c r="L26" s="71">
        <v>36</v>
      </c>
      <c r="M26" s="71">
        <v>7</v>
      </c>
      <c r="N26" s="232">
        <f t="shared" si="4"/>
        <v>106</v>
      </c>
      <c r="O26" s="7"/>
      <c r="P26" s="7"/>
      <c r="Q26" s="7"/>
      <c r="T26" s="7"/>
    </row>
    <row r="27" spans="1:20" ht="12.75">
      <c r="A27" s="62">
        <v>21</v>
      </c>
      <c r="B27" s="63" t="s">
        <v>256</v>
      </c>
      <c r="C27" s="71">
        <v>0</v>
      </c>
      <c r="D27" s="71">
        <v>0</v>
      </c>
      <c r="E27" s="71">
        <v>0</v>
      </c>
      <c r="F27" s="232">
        <f t="shared" si="0"/>
        <v>0</v>
      </c>
      <c r="G27" s="71">
        <v>0</v>
      </c>
      <c r="H27" s="71">
        <v>15</v>
      </c>
      <c r="I27" s="71">
        <v>0</v>
      </c>
      <c r="J27" s="232">
        <f t="shared" si="1"/>
        <v>15</v>
      </c>
      <c r="K27" s="71">
        <v>12</v>
      </c>
      <c r="L27" s="71">
        <v>31</v>
      </c>
      <c r="M27" s="71">
        <v>1</v>
      </c>
      <c r="N27" s="232">
        <f t="shared" si="4"/>
        <v>44</v>
      </c>
      <c r="O27" s="7"/>
      <c r="P27" s="7"/>
      <c r="Q27" s="7"/>
      <c r="T27" s="7"/>
    </row>
    <row r="28" spans="1:20" ht="12.75">
      <c r="A28" s="62">
        <v>22</v>
      </c>
      <c r="B28" s="63" t="s">
        <v>166</v>
      </c>
      <c r="C28" s="71">
        <v>0</v>
      </c>
      <c r="D28" s="71">
        <v>0</v>
      </c>
      <c r="E28" s="71">
        <v>0</v>
      </c>
      <c r="F28" s="232">
        <f t="shared" si="0"/>
        <v>0</v>
      </c>
      <c r="G28" s="71">
        <v>1</v>
      </c>
      <c r="H28" s="71">
        <v>0</v>
      </c>
      <c r="I28" s="71">
        <v>0</v>
      </c>
      <c r="J28" s="232">
        <f t="shared" si="1"/>
        <v>1</v>
      </c>
      <c r="K28" s="71">
        <v>38</v>
      </c>
      <c r="L28" s="71">
        <v>10</v>
      </c>
      <c r="M28" s="71">
        <v>6</v>
      </c>
      <c r="N28" s="232">
        <f t="shared" si="4"/>
        <v>54</v>
      </c>
      <c r="O28" s="7"/>
      <c r="P28" s="7"/>
      <c r="Q28" s="7"/>
      <c r="T28" s="7"/>
    </row>
    <row r="29" spans="1:20" ht="12.75">
      <c r="A29" s="62">
        <v>23</v>
      </c>
      <c r="B29" s="63" t="s">
        <v>24</v>
      </c>
      <c r="C29" s="71">
        <v>0</v>
      </c>
      <c r="D29" s="71">
        <v>0</v>
      </c>
      <c r="E29" s="71">
        <v>0</v>
      </c>
      <c r="F29" s="232">
        <f t="shared" si="0"/>
        <v>0</v>
      </c>
      <c r="G29" s="71">
        <v>5</v>
      </c>
      <c r="H29" s="71">
        <v>0</v>
      </c>
      <c r="I29" s="71">
        <v>1</v>
      </c>
      <c r="J29" s="232">
        <f t="shared" si="1"/>
        <v>6</v>
      </c>
      <c r="K29" s="71">
        <v>17</v>
      </c>
      <c r="L29" s="71">
        <v>7</v>
      </c>
      <c r="M29" s="71">
        <v>0</v>
      </c>
      <c r="N29" s="232">
        <f t="shared" si="4"/>
        <v>24</v>
      </c>
      <c r="O29" s="7">
        <v>0</v>
      </c>
      <c r="P29" s="7"/>
      <c r="Q29" s="7"/>
      <c r="T29" s="7"/>
    </row>
    <row r="30" spans="1:20" ht="12.75">
      <c r="A30" s="62">
        <v>24</v>
      </c>
      <c r="B30" s="63" t="s">
        <v>22</v>
      </c>
      <c r="C30" s="71">
        <v>0</v>
      </c>
      <c r="D30" s="71">
        <v>0</v>
      </c>
      <c r="E30" s="71">
        <v>0</v>
      </c>
      <c r="F30" s="232">
        <f t="shared" si="0"/>
        <v>0</v>
      </c>
      <c r="G30" s="71">
        <v>1</v>
      </c>
      <c r="H30" s="71">
        <v>117</v>
      </c>
      <c r="I30" s="71">
        <v>0</v>
      </c>
      <c r="J30" s="232">
        <f t="shared" si="1"/>
        <v>118</v>
      </c>
      <c r="K30" s="71">
        <v>25</v>
      </c>
      <c r="L30" s="71">
        <v>36</v>
      </c>
      <c r="M30" s="71">
        <v>0</v>
      </c>
      <c r="N30" s="232">
        <f t="shared" si="4"/>
        <v>61</v>
      </c>
      <c r="O30" s="7"/>
      <c r="P30" s="7"/>
      <c r="Q30" s="7"/>
      <c r="T30" s="7"/>
    </row>
    <row r="31" spans="1:20" ht="12.75">
      <c r="A31" s="62">
        <v>25</v>
      </c>
      <c r="B31" s="63" t="s">
        <v>139</v>
      </c>
      <c r="C31" s="71">
        <v>0</v>
      </c>
      <c r="D31" s="71">
        <v>3</v>
      </c>
      <c r="E31" s="71">
        <v>2</v>
      </c>
      <c r="F31" s="232">
        <f t="shared" si="0"/>
        <v>5</v>
      </c>
      <c r="G31" s="71">
        <v>9</v>
      </c>
      <c r="H31" s="71">
        <v>167</v>
      </c>
      <c r="I31" s="71">
        <v>21</v>
      </c>
      <c r="J31" s="232">
        <f t="shared" si="1"/>
        <v>197</v>
      </c>
      <c r="K31" s="71">
        <v>42</v>
      </c>
      <c r="L31" s="71">
        <v>48</v>
      </c>
      <c r="M31" s="71">
        <v>1</v>
      </c>
      <c r="N31" s="232">
        <f t="shared" si="4"/>
        <v>91</v>
      </c>
      <c r="O31" s="7">
        <v>164.7</v>
      </c>
      <c r="P31" s="7"/>
      <c r="Q31" s="9"/>
      <c r="R31" s="18"/>
      <c r="S31" s="2"/>
      <c r="T31" s="9"/>
    </row>
    <row r="32" spans="1:20" ht="12.75">
      <c r="A32" s="62">
        <v>26</v>
      </c>
      <c r="B32" s="63" t="s">
        <v>18</v>
      </c>
      <c r="C32" s="71">
        <v>7260</v>
      </c>
      <c r="D32" s="71">
        <v>5944</v>
      </c>
      <c r="E32" s="71">
        <v>1832</v>
      </c>
      <c r="F32" s="232">
        <f t="shared" si="0"/>
        <v>15036</v>
      </c>
      <c r="G32" s="71">
        <v>1887</v>
      </c>
      <c r="H32" s="71">
        <v>1209</v>
      </c>
      <c r="I32" s="71">
        <v>577</v>
      </c>
      <c r="J32" s="232">
        <f t="shared" si="1"/>
        <v>3673</v>
      </c>
      <c r="K32" s="71">
        <v>4504</v>
      </c>
      <c r="L32" s="71">
        <v>3731</v>
      </c>
      <c r="M32" s="71">
        <v>2354</v>
      </c>
      <c r="N32" s="232">
        <f t="shared" si="4"/>
        <v>10589</v>
      </c>
      <c r="O32" s="7">
        <v>0</v>
      </c>
      <c r="P32" s="7"/>
      <c r="Q32" s="7"/>
      <c r="T32" s="7"/>
    </row>
    <row r="33" spans="1:20" ht="12.75">
      <c r="A33" s="62">
        <v>27</v>
      </c>
      <c r="B33" s="63" t="s">
        <v>102</v>
      </c>
      <c r="C33" s="71">
        <v>1704</v>
      </c>
      <c r="D33" s="71">
        <v>4162</v>
      </c>
      <c r="E33" s="71">
        <v>160</v>
      </c>
      <c r="F33" s="232">
        <f t="shared" si="0"/>
        <v>6026</v>
      </c>
      <c r="G33" s="71">
        <v>823</v>
      </c>
      <c r="H33" s="71">
        <v>3085</v>
      </c>
      <c r="I33" s="71">
        <v>1646</v>
      </c>
      <c r="J33" s="232">
        <f t="shared" si="1"/>
        <v>5554</v>
      </c>
      <c r="K33" s="71">
        <v>1195</v>
      </c>
      <c r="L33" s="71">
        <v>2123</v>
      </c>
      <c r="M33" s="71">
        <v>183</v>
      </c>
      <c r="N33" s="232">
        <f t="shared" si="4"/>
        <v>3501</v>
      </c>
      <c r="O33" s="7">
        <v>0</v>
      </c>
      <c r="P33" s="7"/>
      <c r="Q33" s="7"/>
      <c r="T33" s="7"/>
    </row>
    <row r="34" spans="1:20" s="206" customFormat="1" ht="14.25">
      <c r="A34" s="204"/>
      <c r="B34" s="154" t="s">
        <v>223</v>
      </c>
      <c r="C34" s="205">
        <f aca="true" t="shared" si="5" ref="C34:M34">SUM(C26:C33)</f>
        <v>8964</v>
      </c>
      <c r="D34" s="205">
        <f t="shared" si="5"/>
        <v>10109</v>
      </c>
      <c r="E34" s="205">
        <f t="shared" si="5"/>
        <v>1994</v>
      </c>
      <c r="F34" s="239">
        <f t="shared" si="0"/>
        <v>21067</v>
      </c>
      <c r="G34" s="205">
        <f t="shared" si="5"/>
        <v>2726</v>
      </c>
      <c r="H34" s="205">
        <f t="shared" si="5"/>
        <v>4593</v>
      </c>
      <c r="I34" s="205">
        <f t="shared" si="5"/>
        <v>2246</v>
      </c>
      <c r="J34" s="239">
        <f t="shared" si="1"/>
        <v>9565</v>
      </c>
      <c r="K34" s="205">
        <f t="shared" si="5"/>
        <v>5896</v>
      </c>
      <c r="L34" s="205">
        <f t="shared" si="5"/>
        <v>6022</v>
      </c>
      <c r="M34" s="205">
        <f t="shared" si="5"/>
        <v>2552</v>
      </c>
      <c r="N34" s="239">
        <f t="shared" si="4"/>
        <v>14470</v>
      </c>
      <c r="O34" s="207"/>
      <c r="P34" s="207"/>
      <c r="Q34" s="207"/>
      <c r="R34" s="207"/>
      <c r="T34" s="207"/>
    </row>
    <row r="35" spans="1:20" ht="12.75">
      <c r="A35" s="62">
        <v>28</v>
      </c>
      <c r="B35" s="63" t="s">
        <v>160</v>
      </c>
      <c r="C35" s="71">
        <v>6</v>
      </c>
      <c r="D35" s="71">
        <v>10</v>
      </c>
      <c r="E35" s="71">
        <v>11</v>
      </c>
      <c r="F35" s="232">
        <f t="shared" si="0"/>
        <v>27</v>
      </c>
      <c r="G35" s="71">
        <v>5</v>
      </c>
      <c r="H35" s="71">
        <v>13</v>
      </c>
      <c r="I35" s="71">
        <v>56</v>
      </c>
      <c r="J35" s="232">
        <f t="shared" si="1"/>
        <v>74</v>
      </c>
      <c r="K35" s="71">
        <v>83</v>
      </c>
      <c r="L35" s="71">
        <v>56</v>
      </c>
      <c r="M35" s="71">
        <v>31</v>
      </c>
      <c r="N35" s="232">
        <f t="shared" si="4"/>
        <v>170</v>
      </c>
      <c r="O35" s="7">
        <v>0</v>
      </c>
      <c r="P35" s="7"/>
      <c r="Q35" s="7"/>
      <c r="T35" s="7"/>
    </row>
    <row r="36" spans="1:20" ht="12.75">
      <c r="A36" s="62">
        <v>29</v>
      </c>
      <c r="B36" s="63" t="s">
        <v>262</v>
      </c>
      <c r="C36" s="71">
        <v>0</v>
      </c>
      <c r="D36" s="71">
        <v>0</v>
      </c>
      <c r="E36" s="71">
        <v>0</v>
      </c>
      <c r="F36" s="232">
        <f t="shared" si="0"/>
        <v>0</v>
      </c>
      <c r="G36" s="71">
        <v>0</v>
      </c>
      <c r="H36" s="71">
        <v>0</v>
      </c>
      <c r="I36" s="71">
        <v>0</v>
      </c>
      <c r="J36" s="232">
        <f t="shared" si="1"/>
        <v>0</v>
      </c>
      <c r="K36" s="71">
        <v>0</v>
      </c>
      <c r="L36" s="71">
        <v>0</v>
      </c>
      <c r="M36" s="71">
        <v>0</v>
      </c>
      <c r="N36" s="232">
        <f t="shared" si="4"/>
        <v>0</v>
      </c>
      <c r="O36" s="7"/>
      <c r="P36" s="7"/>
      <c r="Q36" s="7"/>
      <c r="T36" s="7"/>
    </row>
    <row r="37" spans="1:20" ht="12.75">
      <c r="A37" s="66">
        <v>30</v>
      </c>
      <c r="B37" s="63" t="s">
        <v>227</v>
      </c>
      <c r="C37" s="71">
        <v>0</v>
      </c>
      <c r="D37" s="71">
        <v>0</v>
      </c>
      <c r="E37" s="71">
        <v>0</v>
      </c>
      <c r="F37" s="232">
        <f>C37+D37+E37</f>
        <v>0</v>
      </c>
      <c r="G37" s="71">
        <v>0</v>
      </c>
      <c r="H37" s="71">
        <v>0</v>
      </c>
      <c r="I37" s="71">
        <v>0</v>
      </c>
      <c r="J37" s="232">
        <f>G37+H37+I37</f>
        <v>0</v>
      </c>
      <c r="K37" s="71">
        <v>0</v>
      </c>
      <c r="L37" s="71">
        <v>0</v>
      </c>
      <c r="M37" s="71">
        <v>0</v>
      </c>
      <c r="N37" s="232">
        <f>K37+L37+M37</f>
        <v>0</v>
      </c>
      <c r="O37" s="7"/>
      <c r="P37" s="7"/>
      <c r="Q37" s="7"/>
      <c r="T37" s="7"/>
    </row>
    <row r="38" spans="1:20" ht="12.75">
      <c r="A38" s="62">
        <v>31</v>
      </c>
      <c r="B38" s="63" t="s">
        <v>214</v>
      </c>
      <c r="C38" s="71">
        <v>0</v>
      </c>
      <c r="D38" s="71">
        <v>0</v>
      </c>
      <c r="E38" s="71">
        <v>0</v>
      </c>
      <c r="F38" s="232">
        <f t="shared" si="0"/>
        <v>0</v>
      </c>
      <c r="G38" s="71">
        <v>0</v>
      </c>
      <c r="H38" s="71">
        <v>0</v>
      </c>
      <c r="I38" s="71">
        <v>0</v>
      </c>
      <c r="J38" s="232">
        <f t="shared" si="1"/>
        <v>0</v>
      </c>
      <c r="K38" s="71">
        <v>0</v>
      </c>
      <c r="L38" s="71">
        <v>0</v>
      </c>
      <c r="M38" s="71">
        <v>0</v>
      </c>
      <c r="N38" s="232">
        <f t="shared" si="4"/>
        <v>0</v>
      </c>
      <c r="O38" s="7"/>
      <c r="P38" s="7"/>
      <c r="Q38" s="7"/>
      <c r="T38" s="7"/>
    </row>
    <row r="39" spans="1:20" ht="12.75">
      <c r="A39" s="66">
        <v>32</v>
      </c>
      <c r="B39" s="63" t="s">
        <v>231</v>
      </c>
      <c r="C39" s="71">
        <v>6</v>
      </c>
      <c r="D39" s="71">
        <v>28</v>
      </c>
      <c r="E39" s="71">
        <v>240</v>
      </c>
      <c r="F39" s="232">
        <f t="shared" si="0"/>
        <v>274</v>
      </c>
      <c r="G39" s="71">
        <v>52</v>
      </c>
      <c r="H39" s="71">
        <v>60</v>
      </c>
      <c r="I39" s="71">
        <v>0</v>
      </c>
      <c r="J39" s="232">
        <f t="shared" si="1"/>
        <v>112</v>
      </c>
      <c r="K39" s="71">
        <v>6</v>
      </c>
      <c r="L39" s="71">
        <v>12</v>
      </c>
      <c r="M39" s="71">
        <v>45</v>
      </c>
      <c r="N39" s="232">
        <f t="shared" si="4"/>
        <v>63</v>
      </c>
      <c r="O39" s="7">
        <v>0</v>
      </c>
      <c r="P39" s="7"/>
      <c r="Q39" s="7"/>
      <c r="T39" s="7"/>
    </row>
    <row r="40" spans="1:20" ht="12.75">
      <c r="A40" s="62">
        <v>33</v>
      </c>
      <c r="B40" s="63" t="s">
        <v>215</v>
      </c>
      <c r="C40" s="71">
        <v>1</v>
      </c>
      <c r="D40" s="71">
        <v>0</v>
      </c>
      <c r="E40" s="71">
        <v>0</v>
      </c>
      <c r="F40" s="232">
        <f t="shared" si="0"/>
        <v>1</v>
      </c>
      <c r="G40" s="71">
        <v>0</v>
      </c>
      <c r="H40" s="71">
        <v>0</v>
      </c>
      <c r="I40" s="71">
        <v>0</v>
      </c>
      <c r="J40" s="232">
        <f t="shared" si="1"/>
        <v>0</v>
      </c>
      <c r="K40" s="71">
        <v>0</v>
      </c>
      <c r="L40" s="71">
        <v>0</v>
      </c>
      <c r="M40" s="71">
        <v>0</v>
      </c>
      <c r="N40" s="232">
        <f t="shared" si="4"/>
        <v>0</v>
      </c>
      <c r="O40" s="7"/>
      <c r="P40" s="7"/>
      <c r="Q40" s="7"/>
      <c r="T40" s="7"/>
    </row>
    <row r="41" spans="1:20" ht="12.75">
      <c r="A41" s="66">
        <v>34</v>
      </c>
      <c r="B41" s="63" t="s">
        <v>216</v>
      </c>
      <c r="C41" s="71">
        <v>0</v>
      </c>
      <c r="D41" s="71">
        <v>0</v>
      </c>
      <c r="E41" s="71">
        <v>0</v>
      </c>
      <c r="F41" s="232">
        <f t="shared" si="0"/>
        <v>0</v>
      </c>
      <c r="G41" s="71">
        <v>0</v>
      </c>
      <c r="H41" s="71">
        <v>95</v>
      </c>
      <c r="I41" s="71">
        <v>0</v>
      </c>
      <c r="J41" s="232">
        <f t="shared" si="1"/>
        <v>95</v>
      </c>
      <c r="K41" s="71">
        <v>0</v>
      </c>
      <c r="L41" s="71">
        <v>0</v>
      </c>
      <c r="M41" s="71">
        <v>0</v>
      </c>
      <c r="N41" s="232">
        <f t="shared" si="4"/>
        <v>0</v>
      </c>
      <c r="O41" s="7">
        <v>0</v>
      </c>
      <c r="P41" s="7"/>
      <c r="Q41" s="7"/>
      <c r="T41" s="7"/>
    </row>
    <row r="42" spans="1:20" ht="12.75">
      <c r="A42" s="136">
        <v>35</v>
      </c>
      <c r="B42" s="139" t="s">
        <v>358</v>
      </c>
      <c r="C42" s="71">
        <v>0</v>
      </c>
      <c r="D42" s="71">
        <v>0</v>
      </c>
      <c r="E42" s="71">
        <v>0</v>
      </c>
      <c r="F42" s="232">
        <f t="shared" si="0"/>
        <v>0</v>
      </c>
      <c r="G42" s="71">
        <v>0</v>
      </c>
      <c r="H42" s="71">
        <v>0</v>
      </c>
      <c r="I42" s="71">
        <v>0</v>
      </c>
      <c r="J42" s="232">
        <f t="shared" si="1"/>
        <v>0</v>
      </c>
      <c r="K42" s="71">
        <v>0</v>
      </c>
      <c r="L42" s="71">
        <v>0</v>
      </c>
      <c r="M42" s="71">
        <v>0</v>
      </c>
      <c r="N42" s="232">
        <f t="shared" si="4"/>
        <v>0</v>
      </c>
      <c r="O42" s="7"/>
      <c r="P42" s="7"/>
      <c r="Q42" s="7"/>
      <c r="T42" s="7"/>
    </row>
    <row r="43" spans="1:20" ht="12.75">
      <c r="A43" s="62">
        <v>36</v>
      </c>
      <c r="B43" s="63" t="s">
        <v>234</v>
      </c>
      <c r="C43" s="71">
        <v>0</v>
      </c>
      <c r="D43" s="71">
        <v>0</v>
      </c>
      <c r="E43" s="71">
        <v>0</v>
      </c>
      <c r="F43" s="232">
        <f t="shared" si="0"/>
        <v>0</v>
      </c>
      <c r="G43" s="71">
        <v>0</v>
      </c>
      <c r="H43" s="71">
        <v>0</v>
      </c>
      <c r="I43" s="71">
        <v>0</v>
      </c>
      <c r="J43" s="232">
        <f t="shared" si="1"/>
        <v>0</v>
      </c>
      <c r="K43" s="71">
        <v>0</v>
      </c>
      <c r="L43" s="71">
        <v>0</v>
      </c>
      <c r="M43" s="71">
        <v>0</v>
      </c>
      <c r="N43" s="232">
        <f t="shared" si="4"/>
        <v>0</v>
      </c>
      <c r="O43" s="7"/>
      <c r="P43" s="7"/>
      <c r="Q43" s="7"/>
      <c r="T43" s="7"/>
    </row>
    <row r="44" spans="1:20" ht="12.75">
      <c r="A44" s="62">
        <v>37</v>
      </c>
      <c r="B44" s="63" t="s">
        <v>246</v>
      </c>
      <c r="C44" s="71">
        <v>0</v>
      </c>
      <c r="D44" s="71">
        <v>0</v>
      </c>
      <c r="E44" s="71">
        <v>0</v>
      </c>
      <c r="F44" s="232">
        <f t="shared" si="0"/>
        <v>0</v>
      </c>
      <c r="G44" s="71">
        <v>0</v>
      </c>
      <c r="H44" s="71">
        <v>0</v>
      </c>
      <c r="I44" s="71">
        <v>8</v>
      </c>
      <c r="J44" s="232">
        <f t="shared" si="1"/>
        <v>8</v>
      </c>
      <c r="K44" s="71">
        <v>14</v>
      </c>
      <c r="L44" s="71">
        <v>0</v>
      </c>
      <c r="M44" s="71">
        <v>0</v>
      </c>
      <c r="N44" s="232">
        <f t="shared" si="4"/>
        <v>14</v>
      </c>
      <c r="O44" s="7">
        <v>0</v>
      </c>
      <c r="P44" s="7"/>
      <c r="Q44" s="7"/>
      <c r="T44" s="7"/>
    </row>
    <row r="45" spans="1:20" ht="12.75">
      <c r="A45" s="66">
        <v>38</v>
      </c>
      <c r="B45" s="63" t="s">
        <v>25</v>
      </c>
      <c r="C45" s="71">
        <v>20</v>
      </c>
      <c r="D45" s="71">
        <v>0</v>
      </c>
      <c r="E45" s="71">
        <v>0</v>
      </c>
      <c r="F45" s="232">
        <f t="shared" si="0"/>
        <v>20</v>
      </c>
      <c r="G45" s="71">
        <v>0</v>
      </c>
      <c r="H45" s="71">
        <v>15</v>
      </c>
      <c r="I45" s="71">
        <v>0</v>
      </c>
      <c r="J45" s="232">
        <f t="shared" si="1"/>
        <v>15</v>
      </c>
      <c r="K45" s="71">
        <v>19</v>
      </c>
      <c r="L45" s="71">
        <v>29</v>
      </c>
      <c r="M45" s="71">
        <v>0</v>
      </c>
      <c r="N45" s="232">
        <f t="shared" si="4"/>
        <v>48</v>
      </c>
      <c r="O45" s="7">
        <v>64.48</v>
      </c>
      <c r="P45" s="7"/>
      <c r="Q45" s="7"/>
      <c r="T45" s="7"/>
    </row>
    <row r="46" spans="1:20" ht="12.75">
      <c r="A46" s="62">
        <v>39</v>
      </c>
      <c r="B46" s="63" t="s">
        <v>220</v>
      </c>
      <c r="C46" s="71">
        <v>0</v>
      </c>
      <c r="D46" s="71">
        <v>0</v>
      </c>
      <c r="E46" s="71">
        <v>0</v>
      </c>
      <c r="F46" s="232">
        <f t="shared" si="0"/>
        <v>0</v>
      </c>
      <c r="G46" s="71">
        <v>0</v>
      </c>
      <c r="H46" s="71">
        <v>0</v>
      </c>
      <c r="I46" s="71">
        <v>0</v>
      </c>
      <c r="J46" s="232">
        <f t="shared" si="1"/>
        <v>0</v>
      </c>
      <c r="K46" s="71">
        <v>0</v>
      </c>
      <c r="L46" s="71">
        <v>0</v>
      </c>
      <c r="M46" s="71">
        <v>0</v>
      </c>
      <c r="N46" s="232">
        <f t="shared" si="4"/>
        <v>0</v>
      </c>
      <c r="O46" s="7">
        <v>0</v>
      </c>
      <c r="P46" s="7"/>
      <c r="Q46" s="7"/>
      <c r="T46" s="7"/>
    </row>
    <row r="47" spans="1:20" ht="12.75">
      <c r="A47" s="62">
        <v>40</v>
      </c>
      <c r="B47" s="63" t="s">
        <v>359</v>
      </c>
      <c r="C47" s="71">
        <v>0</v>
      </c>
      <c r="D47" s="71">
        <v>0</v>
      </c>
      <c r="E47" s="71">
        <v>0</v>
      </c>
      <c r="F47" s="232">
        <f>C47+D47+E47</f>
        <v>0</v>
      </c>
      <c r="G47" s="71">
        <v>0</v>
      </c>
      <c r="H47" s="71">
        <v>0</v>
      </c>
      <c r="I47" s="71">
        <v>0</v>
      </c>
      <c r="J47" s="232">
        <f>G47+H47+I47</f>
        <v>0</v>
      </c>
      <c r="K47" s="71">
        <v>0</v>
      </c>
      <c r="L47" s="71">
        <v>0</v>
      </c>
      <c r="M47" s="71">
        <v>0</v>
      </c>
      <c r="N47" s="232">
        <f>K47+L47+M47</f>
        <v>0</v>
      </c>
      <c r="O47" s="7"/>
      <c r="P47" s="7"/>
      <c r="Q47" s="7"/>
      <c r="T47" s="7"/>
    </row>
    <row r="48" spans="1:20" ht="12.75">
      <c r="A48" s="66">
        <v>41</v>
      </c>
      <c r="B48" s="71" t="s">
        <v>447</v>
      </c>
      <c r="C48" s="71">
        <v>563</v>
      </c>
      <c r="D48" s="71">
        <v>720</v>
      </c>
      <c r="E48" s="71">
        <v>36</v>
      </c>
      <c r="F48" s="232">
        <f>C48+D48+E48</f>
        <v>1319</v>
      </c>
      <c r="G48" s="71">
        <v>9</v>
      </c>
      <c r="H48" s="71">
        <v>75</v>
      </c>
      <c r="I48" s="71">
        <v>0</v>
      </c>
      <c r="J48" s="232">
        <f>G48+H48+I48</f>
        <v>84</v>
      </c>
      <c r="K48" s="71">
        <v>0</v>
      </c>
      <c r="L48" s="71">
        <v>0</v>
      </c>
      <c r="M48" s="71">
        <v>0</v>
      </c>
      <c r="N48" s="232">
        <f>K48+L48+M48</f>
        <v>0</v>
      </c>
      <c r="O48" s="7"/>
      <c r="P48" s="7"/>
      <c r="Q48" s="6"/>
      <c r="T48" s="7"/>
    </row>
    <row r="49" spans="1:20" s="206" customFormat="1" ht="14.25">
      <c r="A49" s="204"/>
      <c r="B49" s="154" t="s">
        <v>222</v>
      </c>
      <c r="C49" s="205">
        <f aca="true" t="shared" si="6" ref="C49:N49">SUM(C35:C48)</f>
        <v>596</v>
      </c>
      <c r="D49" s="205">
        <f t="shared" si="6"/>
        <v>758</v>
      </c>
      <c r="E49" s="205">
        <f t="shared" si="6"/>
        <v>287</v>
      </c>
      <c r="F49" s="239">
        <f t="shared" si="6"/>
        <v>1641</v>
      </c>
      <c r="G49" s="205">
        <f t="shared" si="6"/>
        <v>66</v>
      </c>
      <c r="H49" s="205">
        <f t="shared" si="6"/>
        <v>258</v>
      </c>
      <c r="I49" s="205">
        <f t="shared" si="6"/>
        <v>64</v>
      </c>
      <c r="J49" s="239">
        <f t="shared" si="6"/>
        <v>388</v>
      </c>
      <c r="K49" s="205">
        <f t="shared" si="6"/>
        <v>122</v>
      </c>
      <c r="L49" s="205">
        <f t="shared" si="6"/>
        <v>97</v>
      </c>
      <c r="M49" s="205">
        <f t="shared" si="6"/>
        <v>76</v>
      </c>
      <c r="N49" s="239">
        <f t="shared" si="6"/>
        <v>295</v>
      </c>
      <c r="O49" s="207"/>
      <c r="P49" s="207"/>
      <c r="Q49" s="208"/>
      <c r="R49" s="207"/>
      <c r="T49" s="207"/>
    </row>
    <row r="50" spans="1:20" s="206" customFormat="1" ht="14.25">
      <c r="A50" s="204"/>
      <c r="B50" s="110" t="s">
        <v>121</v>
      </c>
      <c r="C50" s="205">
        <f aca="true" t="shared" si="7" ref="C50:N50">C25+C34+C49</f>
        <v>22411</v>
      </c>
      <c r="D50" s="205">
        <f t="shared" si="7"/>
        <v>36190</v>
      </c>
      <c r="E50" s="205">
        <f t="shared" si="7"/>
        <v>6161</v>
      </c>
      <c r="F50" s="239">
        <f t="shared" si="7"/>
        <v>64762</v>
      </c>
      <c r="G50" s="205">
        <f t="shared" si="7"/>
        <v>7572</v>
      </c>
      <c r="H50" s="205">
        <f t="shared" si="7"/>
        <v>19117</v>
      </c>
      <c r="I50" s="205">
        <f t="shared" si="7"/>
        <v>4998</v>
      </c>
      <c r="J50" s="239">
        <f t="shared" si="7"/>
        <v>31687</v>
      </c>
      <c r="K50" s="205">
        <f t="shared" si="7"/>
        <v>19047</v>
      </c>
      <c r="L50" s="205">
        <f t="shared" si="7"/>
        <v>25984</v>
      </c>
      <c r="M50" s="205">
        <f t="shared" si="7"/>
        <v>7450</v>
      </c>
      <c r="N50" s="239">
        <f t="shared" si="7"/>
        <v>52481</v>
      </c>
      <c r="O50" s="208"/>
      <c r="P50" s="208"/>
      <c r="Q50" s="208"/>
      <c r="R50" s="207"/>
      <c r="T50" s="207"/>
    </row>
    <row r="51" spans="1:20" ht="12.75">
      <c r="A51" s="36"/>
      <c r="B51" s="101"/>
      <c r="C51" s="85"/>
      <c r="D51" s="85"/>
      <c r="E51" s="85"/>
      <c r="F51" s="233"/>
      <c r="G51" s="85"/>
      <c r="H51" s="85"/>
      <c r="I51" s="85"/>
      <c r="J51" s="233"/>
      <c r="K51" s="85"/>
      <c r="L51" s="85"/>
      <c r="M51" s="85"/>
      <c r="N51" s="233"/>
      <c r="O51" s="9"/>
      <c r="P51" s="9"/>
      <c r="Q51" s="9"/>
      <c r="R51" s="9"/>
      <c r="S51" s="2"/>
      <c r="T51" s="9"/>
    </row>
    <row r="52" spans="1:20" ht="12.75">
      <c r="A52" s="36"/>
      <c r="B52" s="101"/>
      <c r="C52" s="85"/>
      <c r="D52" s="85"/>
      <c r="E52" s="85"/>
      <c r="F52" s="233"/>
      <c r="G52" s="85"/>
      <c r="H52" s="85"/>
      <c r="I52" s="85"/>
      <c r="J52" s="233"/>
      <c r="K52" s="85"/>
      <c r="L52" s="85"/>
      <c r="M52" s="85"/>
      <c r="N52" s="233"/>
      <c r="O52" s="9"/>
      <c r="P52" s="9"/>
      <c r="Q52" s="9"/>
      <c r="R52" s="9"/>
      <c r="S52" s="2"/>
      <c r="T52" s="9"/>
    </row>
    <row r="53" spans="1:20" ht="12.75">
      <c r="A53" s="36"/>
      <c r="B53" s="101"/>
      <c r="C53" s="85"/>
      <c r="D53" s="85"/>
      <c r="E53" s="85"/>
      <c r="F53" s="233"/>
      <c r="G53" s="85"/>
      <c r="H53" s="85"/>
      <c r="I53" s="85"/>
      <c r="J53" s="233"/>
      <c r="K53" s="85"/>
      <c r="L53" s="85"/>
      <c r="M53" s="85"/>
      <c r="N53" s="233"/>
      <c r="O53" s="9"/>
      <c r="P53" s="9"/>
      <c r="Q53" s="9"/>
      <c r="R53" s="9"/>
      <c r="S53" s="2"/>
      <c r="T53" s="9"/>
    </row>
    <row r="54" spans="1:20" ht="19.5" customHeight="1">
      <c r="A54" s="427" t="s">
        <v>4</v>
      </c>
      <c r="B54" s="427" t="s">
        <v>5</v>
      </c>
      <c r="C54" s="665" t="s">
        <v>109</v>
      </c>
      <c r="D54" s="665"/>
      <c r="E54" s="665"/>
      <c r="F54" s="665"/>
      <c r="G54" s="676" t="s">
        <v>456</v>
      </c>
      <c r="H54" s="676"/>
      <c r="I54" s="676"/>
      <c r="J54" s="676"/>
      <c r="K54" s="665" t="s">
        <v>60</v>
      </c>
      <c r="L54" s="665"/>
      <c r="M54" s="665"/>
      <c r="N54" s="665"/>
      <c r="O54" s="9"/>
      <c r="P54" s="9"/>
      <c r="Q54" s="9"/>
      <c r="R54" s="9"/>
      <c r="S54" s="2"/>
      <c r="T54" s="9"/>
    </row>
    <row r="55" spans="1:20" ht="19.5" customHeight="1">
      <c r="A55" s="407"/>
      <c r="B55" s="407"/>
      <c r="C55" s="398" t="s">
        <v>197</v>
      </c>
      <c r="D55" s="398" t="s">
        <v>198</v>
      </c>
      <c r="E55" s="398" t="s">
        <v>199</v>
      </c>
      <c r="F55" s="336" t="s">
        <v>3</v>
      </c>
      <c r="G55" s="398" t="s">
        <v>197</v>
      </c>
      <c r="H55" s="398" t="s">
        <v>198</v>
      </c>
      <c r="I55" s="398" t="s">
        <v>199</v>
      </c>
      <c r="J55" s="336" t="s">
        <v>3</v>
      </c>
      <c r="K55" s="398" t="s">
        <v>197</v>
      </c>
      <c r="L55" s="398" t="s">
        <v>198</v>
      </c>
      <c r="M55" s="398" t="s">
        <v>199</v>
      </c>
      <c r="N55" s="336" t="s">
        <v>3</v>
      </c>
      <c r="O55" s="9"/>
      <c r="P55" s="9"/>
      <c r="Q55" s="9"/>
      <c r="R55" s="9"/>
      <c r="S55" s="2"/>
      <c r="T55" s="9"/>
    </row>
    <row r="56" spans="1:14" ht="12.75">
      <c r="A56" s="141">
        <v>42</v>
      </c>
      <c r="B56" s="142" t="s">
        <v>263</v>
      </c>
      <c r="C56" s="142">
        <v>1073</v>
      </c>
      <c r="D56" s="142">
        <v>1016</v>
      </c>
      <c r="E56" s="142">
        <v>0</v>
      </c>
      <c r="F56" s="232">
        <f aca="true" t="shared" si="8" ref="F56:F65">C56+D56+E56</f>
        <v>2089</v>
      </c>
      <c r="G56" s="142">
        <v>57</v>
      </c>
      <c r="H56" s="142">
        <v>345</v>
      </c>
      <c r="I56" s="142">
        <v>0</v>
      </c>
      <c r="J56" s="232">
        <f aca="true" t="shared" si="9" ref="J56:J65">G56+H56+I56</f>
        <v>402</v>
      </c>
      <c r="K56" s="142">
        <v>105</v>
      </c>
      <c r="L56" s="142">
        <v>254</v>
      </c>
      <c r="M56" s="142">
        <v>0</v>
      </c>
      <c r="N56" s="232">
        <f aca="true" t="shared" si="10" ref="N56:N65">K56+L56+M56</f>
        <v>359</v>
      </c>
    </row>
    <row r="57" spans="1:14" ht="12.75">
      <c r="A57" s="141">
        <v>43</v>
      </c>
      <c r="B57" s="142" t="s">
        <v>77</v>
      </c>
      <c r="C57" s="142">
        <v>348</v>
      </c>
      <c r="D57" s="142">
        <v>679</v>
      </c>
      <c r="E57" s="142">
        <v>167</v>
      </c>
      <c r="F57" s="232">
        <f t="shared" si="8"/>
        <v>1194</v>
      </c>
      <c r="G57" s="142">
        <v>35</v>
      </c>
      <c r="H57" s="142">
        <v>38</v>
      </c>
      <c r="I57" s="142">
        <v>26</v>
      </c>
      <c r="J57" s="232">
        <f t="shared" si="9"/>
        <v>99</v>
      </c>
      <c r="K57" s="142">
        <v>98</v>
      </c>
      <c r="L57" s="142">
        <v>252</v>
      </c>
      <c r="M57" s="142">
        <v>23</v>
      </c>
      <c r="N57" s="232">
        <f t="shared" si="10"/>
        <v>373</v>
      </c>
    </row>
    <row r="58" spans="1:14" ht="12.75">
      <c r="A58" s="141">
        <v>44</v>
      </c>
      <c r="B58" s="142" t="s">
        <v>264</v>
      </c>
      <c r="C58" s="142">
        <v>3535</v>
      </c>
      <c r="D58" s="142">
        <v>1077</v>
      </c>
      <c r="E58" s="142">
        <v>312</v>
      </c>
      <c r="F58" s="232">
        <f t="shared" si="8"/>
        <v>4924</v>
      </c>
      <c r="G58" s="142">
        <v>1124</v>
      </c>
      <c r="H58" s="142">
        <v>166</v>
      </c>
      <c r="I58" s="142">
        <v>24</v>
      </c>
      <c r="J58" s="232">
        <f t="shared" si="9"/>
        <v>1314</v>
      </c>
      <c r="K58" s="142">
        <v>400</v>
      </c>
      <c r="L58" s="142">
        <v>63</v>
      </c>
      <c r="M58" s="142">
        <v>18</v>
      </c>
      <c r="N58" s="232">
        <f t="shared" si="10"/>
        <v>481</v>
      </c>
    </row>
    <row r="59" spans="1:14" ht="12.75">
      <c r="A59" s="141">
        <v>45</v>
      </c>
      <c r="B59" s="142" t="s">
        <v>29</v>
      </c>
      <c r="C59" s="142">
        <v>290</v>
      </c>
      <c r="D59" s="142">
        <v>60</v>
      </c>
      <c r="E59" s="142">
        <v>2</v>
      </c>
      <c r="F59" s="232">
        <f t="shared" si="8"/>
        <v>352</v>
      </c>
      <c r="G59" s="142">
        <v>215</v>
      </c>
      <c r="H59" s="142">
        <v>1</v>
      </c>
      <c r="I59" s="142">
        <v>1</v>
      </c>
      <c r="J59" s="232">
        <f t="shared" si="9"/>
        <v>217</v>
      </c>
      <c r="K59" s="142">
        <v>53</v>
      </c>
      <c r="L59" s="142">
        <v>17</v>
      </c>
      <c r="M59" s="142">
        <v>8</v>
      </c>
      <c r="N59" s="232">
        <f t="shared" si="10"/>
        <v>78</v>
      </c>
    </row>
    <row r="60" spans="1:14" ht="12.75">
      <c r="A60" s="141">
        <v>46</v>
      </c>
      <c r="B60" s="142" t="s">
        <v>230</v>
      </c>
      <c r="C60" s="142">
        <v>1064</v>
      </c>
      <c r="D60" s="142">
        <v>623</v>
      </c>
      <c r="E60" s="142">
        <v>561</v>
      </c>
      <c r="F60" s="232">
        <f t="shared" si="8"/>
        <v>2248</v>
      </c>
      <c r="G60" s="142">
        <v>74</v>
      </c>
      <c r="H60" s="142">
        <v>54</v>
      </c>
      <c r="I60" s="142">
        <v>143</v>
      </c>
      <c r="J60" s="232">
        <f t="shared" si="9"/>
        <v>271</v>
      </c>
      <c r="K60" s="142">
        <v>132</v>
      </c>
      <c r="L60" s="142">
        <v>92</v>
      </c>
      <c r="M60" s="142">
        <v>185</v>
      </c>
      <c r="N60" s="232">
        <f t="shared" si="10"/>
        <v>409</v>
      </c>
    </row>
    <row r="61" spans="1:14" ht="12.75">
      <c r="A61" s="141">
        <v>47</v>
      </c>
      <c r="B61" s="142" t="s">
        <v>30</v>
      </c>
      <c r="C61" s="142">
        <v>140</v>
      </c>
      <c r="D61" s="142">
        <v>198</v>
      </c>
      <c r="E61" s="142">
        <v>32</v>
      </c>
      <c r="F61" s="232">
        <f t="shared" si="8"/>
        <v>370</v>
      </c>
      <c r="G61" s="142">
        <v>80</v>
      </c>
      <c r="H61" s="142">
        <v>45</v>
      </c>
      <c r="I61" s="142">
        <v>9</v>
      </c>
      <c r="J61" s="232">
        <f t="shared" si="9"/>
        <v>134</v>
      </c>
      <c r="K61" s="142">
        <v>113</v>
      </c>
      <c r="L61" s="142">
        <v>193</v>
      </c>
      <c r="M61" s="142">
        <v>28</v>
      </c>
      <c r="N61" s="232">
        <f t="shared" si="10"/>
        <v>334</v>
      </c>
    </row>
    <row r="62" spans="1:14" ht="12.75">
      <c r="A62" s="141">
        <v>48</v>
      </c>
      <c r="B62" s="142" t="s">
        <v>28</v>
      </c>
      <c r="C62" s="142">
        <v>112</v>
      </c>
      <c r="D62" s="142">
        <v>338</v>
      </c>
      <c r="E62" s="142">
        <v>18</v>
      </c>
      <c r="F62" s="232">
        <f t="shared" si="8"/>
        <v>468</v>
      </c>
      <c r="G62" s="142">
        <v>32</v>
      </c>
      <c r="H62" s="142">
        <v>225</v>
      </c>
      <c r="I62" s="142">
        <v>7</v>
      </c>
      <c r="J62" s="232">
        <f t="shared" si="9"/>
        <v>264</v>
      </c>
      <c r="K62" s="142">
        <v>234</v>
      </c>
      <c r="L62" s="142">
        <v>661</v>
      </c>
      <c r="M62" s="142">
        <v>15</v>
      </c>
      <c r="N62" s="232">
        <f t="shared" si="10"/>
        <v>910</v>
      </c>
    </row>
    <row r="63" spans="1:14" ht="12.75">
      <c r="A63" s="141">
        <v>49</v>
      </c>
      <c r="B63" s="142" t="s">
        <v>265</v>
      </c>
      <c r="C63" s="142">
        <v>2225</v>
      </c>
      <c r="D63" s="142">
        <v>1766</v>
      </c>
      <c r="E63" s="142">
        <v>67</v>
      </c>
      <c r="F63" s="232">
        <f t="shared" si="8"/>
        <v>4058</v>
      </c>
      <c r="G63" s="142">
        <v>128</v>
      </c>
      <c r="H63" s="142">
        <v>340</v>
      </c>
      <c r="I63" s="142">
        <v>6</v>
      </c>
      <c r="J63" s="232">
        <f t="shared" si="9"/>
        <v>474</v>
      </c>
      <c r="K63" s="142">
        <v>786</v>
      </c>
      <c r="L63" s="142">
        <v>1177</v>
      </c>
      <c r="M63" s="142">
        <v>10</v>
      </c>
      <c r="N63" s="232">
        <f t="shared" si="10"/>
        <v>1973</v>
      </c>
    </row>
    <row r="64" spans="1:14" ht="12.75">
      <c r="A64" s="141">
        <v>50</v>
      </c>
      <c r="B64" s="142" t="s">
        <v>26</v>
      </c>
      <c r="C64" s="142">
        <v>229</v>
      </c>
      <c r="D64" s="142">
        <v>475</v>
      </c>
      <c r="E64" s="142">
        <v>31</v>
      </c>
      <c r="F64" s="232">
        <f t="shared" si="8"/>
        <v>735</v>
      </c>
      <c r="G64" s="142">
        <v>7</v>
      </c>
      <c r="H64" s="142">
        <v>11</v>
      </c>
      <c r="I64" s="142">
        <v>2</v>
      </c>
      <c r="J64" s="232">
        <f t="shared" si="9"/>
        <v>20</v>
      </c>
      <c r="K64" s="142">
        <v>32</v>
      </c>
      <c r="L64" s="142">
        <v>95</v>
      </c>
      <c r="M64" s="142">
        <v>1</v>
      </c>
      <c r="N64" s="232">
        <f t="shared" si="10"/>
        <v>128</v>
      </c>
    </row>
    <row r="65" spans="1:14" ht="12.75">
      <c r="A65" s="141">
        <v>51</v>
      </c>
      <c r="B65" s="142" t="s">
        <v>27</v>
      </c>
      <c r="C65" s="142">
        <v>211</v>
      </c>
      <c r="D65" s="142">
        <v>144</v>
      </c>
      <c r="E65" s="142">
        <v>5</v>
      </c>
      <c r="F65" s="232">
        <f t="shared" si="8"/>
        <v>360</v>
      </c>
      <c r="G65" s="142">
        <v>84</v>
      </c>
      <c r="H65" s="142">
        <v>94</v>
      </c>
      <c r="I65" s="142">
        <v>4</v>
      </c>
      <c r="J65" s="232">
        <f t="shared" si="9"/>
        <v>182</v>
      </c>
      <c r="K65" s="142">
        <v>5</v>
      </c>
      <c r="L65" s="142">
        <v>5</v>
      </c>
      <c r="M65" s="142">
        <v>0</v>
      </c>
      <c r="N65" s="232">
        <f t="shared" si="10"/>
        <v>10</v>
      </c>
    </row>
    <row r="66" spans="1:18" s="206" customFormat="1" ht="14.25">
      <c r="A66" s="141"/>
      <c r="B66" s="403" t="s">
        <v>121</v>
      </c>
      <c r="C66" s="401">
        <f aca="true" t="shared" si="11" ref="C66:N66">SUM(C56:C65)</f>
        <v>9227</v>
      </c>
      <c r="D66" s="401">
        <f t="shared" si="11"/>
        <v>6376</v>
      </c>
      <c r="E66" s="401">
        <f t="shared" si="11"/>
        <v>1195</v>
      </c>
      <c r="F66" s="239">
        <f t="shared" si="11"/>
        <v>16798</v>
      </c>
      <c r="G66" s="401">
        <f t="shared" si="11"/>
        <v>1836</v>
      </c>
      <c r="H66" s="401">
        <f t="shared" si="11"/>
        <v>1319</v>
      </c>
      <c r="I66" s="401">
        <f t="shared" si="11"/>
        <v>222</v>
      </c>
      <c r="J66" s="239">
        <f t="shared" si="11"/>
        <v>3377</v>
      </c>
      <c r="K66" s="401">
        <f t="shared" si="11"/>
        <v>1958</v>
      </c>
      <c r="L66" s="401">
        <f t="shared" si="11"/>
        <v>2809</v>
      </c>
      <c r="M66" s="401">
        <f t="shared" si="11"/>
        <v>288</v>
      </c>
      <c r="N66" s="239">
        <f t="shared" si="11"/>
        <v>5055</v>
      </c>
      <c r="O66" s="208"/>
      <c r="P66" s="208"/>
      <c r="R66" s="207"/>
    </row>
    <row r="67" spans="1:14" ht="12.75">
      <c r="A67" s="141"/>
      <c r="B67" s="143" t="s">
        <v>33</v>
      </c>
      <c r="C67" s="142"/>
      <c r="D67" s="142"/>
      <c r="E67" s="142"/>
      <c r="F67" s="232"/>
      <c r="G67" s="142"/>
      <c r="H67" s="142"/>
      <c r="I67" s="142"/>
      <c r="J67" s="232"/>
      <c r="K67" s="142"/>
      <c r="L67" s="142"/>
      <c r="M67" s="142"/>
      <c r="N67" s="232"/>
    </row>
    <row r="68" spans="1:14" ht="12.75">
      <c r="A68" s="141">
        <v>52</v>
      </c>
      <c r="B68" s="142" t="s">
        <v>31</v>
      </c>
      <c r="C68" s="142">
        <v>10241</v>
      </c>
      <c r="D68" s="142">
        <v>1545</v>
      </c>
      <c r="E68" s="142">
        <v>6475</v>
      </c>
      <c r="F68" s="232">
        <f>C68+D68+E68</f>
        <v>18261</v>
      </c>
      <c r="G68" s="142">
        <v>0</v>
      </c>
      <c r="H68" s="142">
        <v>0</v>
      </c>
      <c r="I68" s="142">
        <v>0</v>
      </c>
      <c r="J68" s="232">
        <f>G68+H68+I68</f>
        <v>0</v>
      </c>
      <c r="K68" s="142">
        <v>0</v>
      </c>
      <c r="L68" s="142">
        <v>0</v>
      </c>
      <c r="M68" s="142">
        <v>0</v>
      </c>
      <c r="N68" s="232">
        <f>K68+L68+M68</f>
        <v>0</v>
      </c>
    </row>
    <row r="69" spans="1:14" ht="12.75">
      <c r="A69" s="141">
        <v>53</v>
      </c>
      <c r="B69" s="142" t="s">
        <v>129</v>
      </c>
      <c r="C69" s="142">
        <v>0</v>
      </c>
      <c r="D69" s="142">
        <v>0</v>
      </c>
      <c r="E69" s="142">
        <v>0</v>
      </c>
      <c r="F69" s="232">
        <f>C69+D69+E69</f>
        <v>0</v>
      </c>
      <c r="G69" s="142">
        <v>0</v>
      </c>
      <c r="H69" s="142">
        <v>0</v>
      </c>
      <c r="I69" s="142">
        <v>0</v>
      </c>
      <c r="J69" s="232">
        <f>G69+H69+I69</f>
        <v>0</v>
      </c>
      <c r="K69" s="142">
        <v>0</v>
      </c>
      <c r="L69" s="142">
        <v>0</v>
      </c>
      <c r="M69" s="142">
        <v>0</v>
      </c>
      <c r="N69" s="232">
        <f>K69+L69+M69</f>
        <v>0</v>
      </c>
    </row>
    <row r="70" spans="1:18" s="206" customFormat="1" ht="14.25">
      <c r="A70" s="400"/>
      <c r="B70" s="403" t="s">
        <v>121</v>
      </c>
      <c r="C70" s="401">
        <f aca="true" t="shared" si="12" ref="C70:N70">SUM(C68:C69)</f>
        <v>10241</v>
      </c>
      <c r="D70" s="401">
        <f t="shared" si="12"/>
        <v>1545</v>
      </c>
      <c r="E70" s="401">
        <f t="shared" si="12"/>
        <v>6475</v>
      </c>
      <c r="F70" s="239">
        <f t="shared" si="12"/>
        <v>18261</v>
      </c>
      <c r="G70" s="401">
        <f t="shared" si="12"/>
        <v>0</v>
      </c>
      <c r="H70" s="401">
        <f t="shared" si="12"/>
        <v>0</v>
      </c>
      <c r="I70" s="401">
        <f t="shared" si="12"/>
        <v>0</v>
      </c>
      <c r="J70" s="239">
        <f t="shared" si="12"/>
        <v>0</v>
      </c>
      <c r="K70" s="401">
        <f t="shared" si="12"/>
        <v>0</v>
      </c>
      <c r="L70" s="401">
        <f t="shared" si="12"/>
        <v>0</v>
      </c>
      <c r="M70" s="401">
        <f t="shared" si="12"/>
        <v>0</v>
      </c>
      <c r="N70" s="239">
        <f t="shared" si="12"/>
        <v>0</v>
      </c>
      <c r="O70" s="208"/>
      <c r="P70" s="208"/>
      <c r="R70" s="207"/>
    </row>
    <row r="71" spans="1:18" s="206" customFormat="1" ht="14.25">
      <c r="A71" s="400"/>
      <c r="B71" s="403" t="s">
        <v>32</v>
      </c>
      <c r="C71" s="401">
        <f aca="true" t="shared" si="13" ref="C71:N71">+C50+C66+C70</f>
        <v>41879</v>
      </c>
      <c r="D71" s="401">
        <f t="shared" si="13"/>
        <v>44111</v>
      </c>
      <c r="E71" s="401">
        <f t="shared" si="13"/>
        <v>13831</v>
      </c>
      <c r="F71" s="239">
        <f t="shared" si="13"/>
        <v>99821</v>
      </c>
      <c r="G71" s="401">
        <f t="shared" si="13"/>
        <v>9408</v>
      </c>
      <c r="H71" s="401">
        <f t="shared" si="13"/>
        <v>20436</v>
      </c>
      <c r="I71" s="401">
        <f t="shared" si="13"/>
        <v>5220</v>
      </c>
      <c r="J71" s="239">
        <f t="shared" si="13"/>
        <v>35064</v>
      </c>
      <c r="K71" s="401">
        <f t="shared" si="13"/>
        <v>21005</v>
      </c>
      <c r="L71" s="401">
        <f t="shared" si="13"/>
        <v>28793</v>
      </c>
      <c r="M71" s="401">
        <f t="shared" si="13"/>
        <v>7738</v>
      </c>
      <c r="N71" s="239">
        <f t="shared" si="13"/>
        <v>57536</v>
      </c>
      <c r="O71" s="208"/>
      <c r="P71" s="208"/>
      <c r="R71" s="207"/>
    </row>
    <row r="74" ht="12.75">
      <c r="B74" s="31" t="s">
        <v>225</v>
      </c>
    </row>
    <row r="75" ht="12.75">
      <c r="B75" s="31" t="s">
        <v>226</v>
      </c>
    </row>
    <row r="78" ht="12.75">
      <c r="D78" s="25">
        <v>5</v>
      </c>
    </row>
  </sheetData>
  <mergeCells count="6">
    <mergeCell ref="K4:N4"/>
    <mergeCell ref="K54:N54"/>
    <mergeCell ref="C4:F4"/>
    <mergeCell ref="G4:J4"/>
    <mergeCell ref="C54:F54"/>
    <mergeCell ref="G54:J54"/>
  </mergeCells>
  <printOptions gridLines="1" horizontalCentered="1"/>
  <pageMargins left="0.354330708661417" right="0.354330708661417" top="0.63" bottom="0.65" header="0.511811023622047" footer="0.511811023622047"/>
  <pageSetup blackAndWhite="1" horizontalDpi="300" verticalDpi="300" orientation="landscape" paperSize="9" scale="78" r:id="rId2"/>
  <rowBreaks count="1" manualBreakCount="1">
    <brk id="50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H1">
      <selection activeCell="C16" sqref="C16"/>
    </sheetView>
  </sheetViews>
  <sheetFormatPr defaultColWidth="9.140625" defaultRowHeight="12.75"/>
  <cols>
    <col min="1" max="1" width="3.7109375" style="143" customWidth="1"/>
    <col min="2" max="2" width="21.8515625" style="143" customWidth="1"/>
    <col min="3" max="5" width="14.7109375" style="153" customWidth="1"/>
    <col min="6" max="6" width="14.7109375" style="125" customWidth="1"/>
    <col min="7" max="9" width="14.7109375" style="153" customWidth="1"/>
    <col min="10" max="10" width="14.7109375" style="125" customWidth="1"/>
    <col min="11" max="13" width="14.7109375" style="153" customWidth="1"/>
    <col min="14" max="14" width="14.7109375" style="125" customWidth="1"/>
    <col min="15" max="15" width="5.57421875" style="153" hidden="1" customWidth="1"/>
    <col min="16" max="16" width="5.57421875" style="153" customWidth="1"/>
    <col min="17" max="17" width="9.57421875" style="143" customWidth="1"/>
    <col min="18" max="18" width="9.140625" style="144" customWidth="1"/>
    <col min="19" max="19" width="9.140625" style="143" customWidth="1"/>
    <col min="20" max="20" width="11.57421875" style="143" customWidth="1"/>
    <col min="21" max="16384" width="9.140625" style="143" customWidth="1"/>
  </cols>
  <sheetData>
    <row r="1" spans="1:19" ht="15" customHeight="1">
      <c r="A1" s="410"/>
      <c r="B1" s="369"/>
      <c r="C1" s="367"/>
      <c r="D1" s="367"/>
      <c r="E1" s="367"/>
      <c r="F1" s="329"/>
      <c r="G1" s="367"/>
      <c r="H1" s="367"/>
      <c r="I1" s="367"/>
      <c r="J1" s="329"/>
      <c r="K1" s="367"/>
      <c r="L1" s="367"/>
      <c r="M1" s="367"/>
      <c r="N1" s="329"/>
      <c r="O1" s="367"/>
      <c r="P1" s="367"/>
      <c r="Q1" s="369"/>
      <c r="R1" s="368"/>
      <c r="S1" s="369"/>
    </row>
    <row r="2" spans="1:4" ht="15" customHeight="1">
      <c r="A2" s="365"/>
      <c r="B2" s="410"/>
      <c r="C2" s="364"/>
      <c r="D2" s="364"/>
    </row>
    <row r="3" spans="15:20" ht="15" customHeight="1">
      <c r="O3" s="370"/>
      <c r="P3" s="370"/>
      <c r="R3" s="370"/>
      <c r="S3" s="365"/>
      <c r="T3" s="365"/>
    </row>
    <row r="4" spans="1:20" ht="15" customHeight="1">
      <c r="A4" s="372" t="s">
        <v>4</v>
      </c>
      <c r="B4" s="372" t="s">
        <v>5</v>
      </c>
      <c r="C4" s="666" t="s">
        <v>200</v>
      </c>
      <c r="D4" s="667"/>
      <c r="E4" s="667"/>
      <c r="F4" s="668"/>
      <c r="G4" s="666" t="s">
        <v>201</v>
      </c>
      <c r="H4" s="667"/>
      <c r="I4" s="667"/>
      <c r="J4" s="668"/>
      <c r="K4" s="666" t="s">
        <v>202</v>
      </c>
      <c r="L4" s="667"/>
      <c r="M4" s="667"/>
      <c r="N4" s="668"/>
      <c r="O4" s="445"/>
      <c r="P4" s="445"/>
      <c r="Q4" s="446"/>
      <c r="R4" s="370"/>
      <c r="S4" s="446"/>
      <c r="T4" s="446"/>
    </row>
    <row r="5" spans="1:20" ht="15" customHeight="1">
      <c r="A5" s="425"/>
      <c r="B5" s="425"/>
      <c r="C5" s="447" t="s">
        <v>197</v>
      </c>
      <c r="D5" s="447" t="s">
        <v>198</v>
      </c>
      <c r="E5" s="447" t="s">
        <v>199</v>
      </c>
      <c r="F5" s="339" t="s">
        <v>3</v>
      </c>
      <c r="G5" s="447" t="s">
        <v>197</v>
      </c>
      <c r="H5" s="447" t="s">
        <v>198</v>
      </c>
      <c r="I5" s="447" t="s">
        <v>199</v>
      </c>
      <c r="J5" s="339" t="s">
        <v>3</v>
      </c>
      <c r="K5" s="447" t="s">
        <v>197</v>
      </c>
      <c r="L5" s="447" t="s">
        <v>198</v>
      </c>
      <c r="M5" s="447" t="s">
        <v>199</v>
      </c>
      <c r="N5" s="339" t="s">
        <v>3</v>
      </c>
      <c r="O5" s="448"/>
      <c r="P5" s="448"/>
      <c r="Q5" s="449"/>
      <c r="R5" s="370"/>
      <c r="S5" s="365"/>
      <c r="T5" s="365"/>
    </row>
    <row r="6" spans="1:20" ht="12.75">
      <c r="A6" s="141">
        <v>1</v>
      </c>
      <c r="B6" s="142" t="s">
        <v>7</v>
      </c>
      <c r="C6" s="142">
        <v>868</v>
      </c>
      <c r="D6" s="142">
        <v>547</v>
      </c>
      <c r="E6" s="142">
        <v>162</v>
      </c>
      <c r="F6" s="232">
        <f>C6+D6+E6</f>
        <v>1577</v>
      </c>
      <c r="G6" s="142">
        <v>195</v>
      </c>
      <c r="H6" s="142">
        <v>53</v>
      </c>
      <c r="I6" s="142">
        <v>0</v>
      </c>
      <c r="J6" s="232">
        <f>G6+H6+I6</f>
        <v>248</v>
      </c>
      <c r="K6" s="142">
        <v>213</v>
      </c>
      <c r="L6" s="142">
        <v>301</v>
      </c>
      <c r="M6" s="142">
        <v>20</v>
      </c>
      <c r="N6" s="232">
        <f>K6+L6+M6</f>
        <v>534</v>
      </c>
      <c r="O6" s="144">
        <v>0</v>
      </c>
      <c r="P6" s="144"/>
      <c r="Q6" s="450"/>
      <c r="R6" s="370"/>
      <c r="S6" s="365"/>
      <c r="T6" s="365"/>
    </row>
    <row r="7" spans="1:19" ht="12.75">
      <c r="A7" s="141">
        <v>2</v>
      </c>
      <c r="B7" s="142" t="s">
        <v>8</v>
      </c>
      <c r="C7" s="142">
        <v>25</v>
      </c>
      <c r="D7" s="142">
        <v>12</v>
      </c>
      <c r="E7" s="142">
        <v>1</v>
      </c>
      <c r="F7" s="232">
        <f aca="true" t="shared" si="0" ref="F7:F48">C7+D7+E7</f>
        <v>38</v>
      </c>
      <c r="G7" s="142">
        <v>0</v>
      </c>
      <c r="H7" s="142">
        <v>0</v>
      </c>
      <c r="I7" s="142">
        <v>0</v>
      </c>
      <c r="J7" s="232">
        <f aca="true" t="shared" si="1" ref="J7:J24">G7+H7+I7</f>
        <v>0</v>
      </c>
      <c r="K7" s="142">
        <v>0</v>
      </c>
      <c r="L7" s="142">
        <v>0</v>
      </c>
      <c r="M7" s="142">
        <v>0</v>
      </c>
      <c r="N7" s="232">
        <f aca="true" t="shared" si="2" ref="N7:N48">K7+L7+M7</f>
        <v>0</v>
      </c>
      <c r="O7" s="144">
        <v>0</v>
      </c>
      <c r="P7" s="144"/>
      <c r="Q7" s="450"/>
      <c r="R7" s="451"/>
      <c r="S7" s="371"/>
    </row>
    <row r="8" spans="1:20" ht="12.75">
      <c r="A8" s="141">
        <v>3</v>
      </c>
      <c r="B8" s="142" t="s">
        <v>9</v>
      </c>
      <c r="C8" s="142">
        <v>192</v>
      </c>
      <c r="D8" s="142">
        <v>295</v>
      </c>
      <c r="E8" s="142">
        <v>92</v>
      </c>
      <c r="F8" s="232">
        <f t="shared" si="0"/>
        <v>579</v>
      </c>
      <c r="G8" s="142">
        <v>48</v>
      </c>
      <c r="H8" s="142">
        <v>5</v>
      </c>
      <c r="I8" s="142">
        <v>2</v>
      </c>
      <c r="J8" s="232">
        <f t="shared" si="1"/>
        <v>55</v>
      </c>
      <c r="K8" s="142">
        <v>48</v>
      </c>
      <c r="L8" s="142">
        <v>45</v>
      </c>
      <c r="M8" s="142">
        <v>2</v>
      </c>
      <c r="N8" s="232">
        <f t="shared" si="2"/>
        <v>95</v>
      </c>
      <c r="O8" s="144">
        <v>0</v>
      </c>
      <c r="P8" s="144"/>
      <c r="Q8" s="450"/>
      <c r="T8" s="144"/>
    </row>
    <row r="9" spans="1:20" ht="12.75">
      <c r="A9" s="141">
        <v>4</v>
      </c>
      <c r="B9" s="142" t="s">
        <v>10</v>
      </c>
      <c r="C9" s="142">
        <v>725</v>
      </c>
      <c r="D9" s="142">
        <v>1541</v>
      </c>
      <c r="E9" s="142">
        <v>91</v>
      </c>
      <c r="F9" s="232">
        <f t="shared" si="0"/>
        <v>2357</v>
      </c>
      <c r="G9" s="142">
        <v>50</v>
      </c>
      <c r="H9" s="142">
        <v>44</v>
      </c>
      <c r="I9" s="142">
        <v>17</v>
      </c>
      <c r="J9" s="232">
        <f t="shared" si="1"/>
        <v>111</v>
      </c>
      <c r="K9" s="142">
        <v>230</v>
      </c>
      <c r="L9" s="142">
        <v>512</v>
      </c>
      <c r="M9" s="142">
        <v>179</v>
      </c>
      <c r="N9" s="232">
        <f t="shared" si="2"/>
        <v>921</v>
      </c>
      <c r="O9" s="144"/>
      <c r="P9" s="144"/>
      <c r="Q9" s="450"/>
      <c r="T9" s="144"/>
    </row>
    <row r="10" spans="1:20" ht="12.75">
      <c r="A10" s="141">
        <v>5</v>
      </c>
      <c r="B10" s="142" t="s">
        <v>11</v>
      </c>
      <c r="C10" s="142">
        <v>251</v>
      </c>
      <c r="D10" s="142">
        <v>452</v>
      </c>
      <c r="E10" s="142">
        <v>136</v>
      </c>
      <c r="F10" s="232">
        <f t="shared" si="0"/>
        <v>839</v>
      </c>
      <c r="G10" s="142">
        <v>102</v>
      </c>
      <c r="H10" s="142">
        <v>112</v>
      </c>
      <c r="I10" s="142">
        <v>10</v>
      </c>
      <c r="J10" s="232">
        <f t="shared" si="1"/>
        <v>224</v>
      </c>
      <c r="K10" s="142">
        <v>10</v>
      </c>
      <c r="L10" s="142">
        <v>50</v>
      </c>
      <c r="M10" s="142">
        <v>7</v>
      </c>
      <c r="N10" s="232">
        <f t="shared" si="2"/>
        <v>67</v>
      </c>
      <c r="O10" s="144"/>
      <c r="P10" s="144"/>
      <c r="Q10" s="450"/>
      <c r="T10" s="144"/>
    </row>
    <row r="11" spans="1:20" ht="12.75">
      <c r="A11" s="141">
        <v>6</v>
      </c>
      <c r="B11" s="142" t="s">
        <v>12</v>
      </c>
      <c r="C11" s="142">
        <v>135</v>
      </c>
      <c r="D11" s="142">
        <v>220</v>
      </c>
      <c r="E11" s="142">
        <v>128</v>
      </c>
      <c r="F11" s="232">
        <f t="shared" si="0"/>
        <v>483</v>
      </c>
      <c r="G11" s="142">
        <v>9</v>
      </c>
      <c r="H11" s="142">
        <v>6</v>
      </c>
      <c r="I11" s="142">
        <v>0</v>
      </c>
      <c r="J11" s="232">
        <f t="shared" si="1"/>
        <v>15</v>
      </c>
      <c r="K11" s="142">
        <v>3</v>
      </c>
      <c r="L11" s="142">
        <v>20</v>
      </c>
      <c r="M11" s="142">
        <v>5</v>
      </c>
      <c r="N11" s="232">
        <f t="shared" si="2"/>
        <v>28</v>
      </c>
      <c r="O11" s="144"/>
      <c r="P11" s="144"/>
      <c r="Q11" s="450"/>
      <c r="T11" s="144"/>
    </row>
    <row r="12" spans="1:20" ht="12.75">
      <c r="A12" s="141">
        <v>7</v>
      </c>
      <c r="B12" s="142" t="s">
        <v>13</v>
      </c>
      <c r="C12" s="142">
        <v>1165</v>
      </c>
      <c r="D12" s="142">
        <v>2122</v>
      </c>
      <c r="E12" s="142">
        <v>367</v>
      </c>
      <c r="F12" s="232">
        <f t="shared" si="0"/>
        <v>3654</v>
      </c>
      <c r="G12" s="142">
        <v>281</v>
      </c>
      <c r="H12" s="142">
        <v>179</v>
      </c>
      <c r="I12" s="142">
        <v>136</v>
      </c>
      <c r="J12" s="232">
        <f t="shared" si="1"/>
        <v>596</v>
      </c>
      <c r="K12" s="142">
        <v>153</v>
      </c>
      <c r="L12" s="142">
        <v>191</v>
      </c>
      <c r="M12" s="142">
        <v>125</v>
      </c>
      <c r="N12" s="232">
        <f t="shared" si="2"/>
        <v>469</v>
      </c>
      <c r="O12" s="144"/>
      <c r="P12" s="144"/>
      <c r="Q12" s="450"/>
      <c r="T12" s="144"/>
    </row>
    <row r="13" spans="1:20" ht="12.75">
      <c r="A13" s="141">
        <v>8</v>
      </c>
      <c r="B13" s="142" t="s">
        <v>159</v>
      </c>
      <c r="C13" s="142">
        <v>18</v>
      </c>
      <c r="D13" s="142">
        <v>60</v>
      </c>
      <c r="E13" s="142">
        <v>112</v>
      </c>
      <c r="F13" s="232">
        <f t="shared" si="0"/>
        <v>190</v>
      </c>
      <c r="G13" s="142">
        <v>0</v>
      </c>
      <c r="H13" s="142">
        <v>0</v>
      </c>
      <c r="I13" s="142">
        <v>0</v>
      </c>
      <c r="J13" s="232">
        <f t="shared" si="1"/>
        <v>0</v>
      </c>
      <c r="K13" s="142">
        <v>0</v>
      </c>
      <c r="L13" s="142">
        <v>0</v>
      </c>
      <c r="M13" s="142">
        <v>0</v>
      </c>
      <c r="N13" s="232">
        <f t="shared" si="2"/>
        <v>0</v>
      </c>
      <c r="O13" s="144">
        <v>0</v>
      </c>
      <c r="P13" s="144"/>
      <c r="Q13" s="450"/>
      <c r="T13" s="144"/>
    </row>
    <row r="14" spans="1:20" ht="12.75">
      <c r="A14" s="141">
        <v>9</v>
      </c>
      <c r="B14" s="142" t="s">
        <v>14</v>
      </c>
      <c r="C14" s="142">
        <v>93</v>
      </c>
      <c r="D14" s="142">
        <v>277</v>
      </c>
      <c r="E14" s="142">
        <v>184</v>
      </c>
      <c r="F14" s="232">
        <f t="shared" si="0"/>
        <v>554</v>
      </c>
      <c r="G14" s="142">
        <v>9</v>
      </c>
      <c r="H14" s="142">
        <v>16</v>
      </c>
      <c r="I14" s="142">
        <v>0</v>
      </c>
      <c r="J14" s="232">
        <f t="shared" si="1"/>
        <v>25</v>
      </c>
      <c r="K14" s="142">
        <v>8</v>
      </c>
      <c r="L14" s="142">
        <v>29</v>
      </c>
      <c r="M14" s="142">
        <v>3</v>
      </c>
      <c r="N14" s="232">
        <f t="shared" si="2"/>
        <v>40</v>
      </c>
      <c r="O14" s="144">
        <v>0</v>
      </c>
      <c r="P14" s="144"/>
      <c r="Q14" s="450"/>
      <c r="T14" s="144"/>
    </row>
    <row r="15" spans="1:20" ht="12.75">
      <c r="A15" s="141">
        <v>10</v>
      </c>
      <c r="B15" s="142" t="s">
        <v>15</v>
      </c>
      <c r="C15" s="142">
        <v>19</v>
      </c>
      <c r="D15" s="142">
        <v>48</v>
      </c>
      <c r="E15" s="142">
        <v>17</v>
      </c>
      <c r="F15" s="232">
        <f t="shared" si="0"/>
        <v>84</v>
      </c>
      <c r="G15" s="142">
        <v>0</v>
      </c>
      <c r="H15" s="142">
        <v>1</v>
      </c>
      <c r="I15" s="142">
        <v>0</v>
      </c>
      <c r="J15" s="232">
        <f t="shared" si="1"/>
        <v>1</v>
      </c>
      <c r="K15" s="142">
        <v>1</v>
      </c>
      <c r="L15" s="142">
        <v>3</v>
      </c>
      <c r="M15" s="142">
        <v>0</v>
      </c>
      <c r="N15" s="232">
        <f t="shared" si="2"/>
        <v>4</v>
      </c>
      <c r="O15" s="144"/>
      <c r="P15" s="144"/>
      <c r="Q15" s="450"/>
      <c r="T15" s="144"/>
    </row>
    <row r="16" spans="1:20" ht="12.75">
      <c r="A16" s="141">
        <v>11</v>
      </c>
      <c r="B16" s="142" t="s">
        <v>16</v>
      </c>
      <c r="C16" s="142">
        <v>0</v>
      </c>
      <c r="D16" s="142">
        <v>0</v>
      </c>
      <c r="E16" s="142">
        <v>163</v>
      </c>
      <c r="F16" s="232">
        <f t="shared" si="0"/>
        <v>163</v>
      </c>
      <c r="G16" s="142">
        <v>0</v>
      </c>
      <c r="H16" s="142">
        <v>0</v>
      </c>
      <c r="I16" s="142">
        <v>0</v>
      </c>
      <c r="J16" s="232">
        <f t="shared" si="1"/>
        <v>0</v>
      </c>
      <c r="K16" s="142">
        <v>0</v>
      </c>
      <c r="L16" s="142">
        <v>0</v>
      </c>
      <c r="M16" s="142">
        <v>0</v>
      </c>
      <c r="N16" s="232">
        <f t="shared" si="2"/>
        <v>0</v>
      </c>
      <c r="O16" s="144">
        <v>0</v>
      </c>
      <c r="P16" s="144"/>
      <c r="Q16" s="450"/>
      <c r="T16" s="144"/>
    </row>
    <row r="17" spans="1:20" ht="12.75">
      <c r="A17" s="141">
        <v>12</v>
      </c>
      <c r="B17" s="142" t="s">
        <v>17</v>
      </c>
      <c r="C17" s="142">
        <v>162</v>
      </c>
      <c r="D17" s="142">
        <v>636</v>
      </c>
      <c r="E17" s="142">
        <v>0</v>
      </c>
      <c r="F17" s="232">
        <f t="shared" si="0"/>
        <v>798</v>
      </c>
      <c r="G17" s="142">
        <v>0</v>
      </c>
      <c r="H17" s="142">
        <v>0</v>
      </c>
      <c r="I17" s="142">
        <v>0</v>
      </c>
      <c r="J17" s="232">
        <f t="shared" si="1"/>
        <v>0</v>
      </c>
      <c r="K17" s="142">
        <v>0</v>
      </c>
      <c r="L17" s="142">
        <v>0</v>
      </c>
      <c r="M17" s="142">
        <v>0</v>
      </c>
      <c r="N17" s="232">
        <f t="shared" si="2"/>
        <v>0</v>
      </c>
      <c r="O17" s="144"/>
      <c r="P17" s="144"/>
      <c r="Q17" s="450"/>
      <c r="T17" s="144"/>
    </row>
    <row r="18" spans="1:20" ht="12.75">
      <c r="A18" s="141">
        <v>13</v>
      </c>
      <c r="B18" s="142" t="s">
        <v>161</v>
      </c>
      <c r="C18" s="142">
        <v>53</v>
      </c>
      <c r="D18" s="142">
        <v>97</v>
      </c>
      <c r="E18" s="142">
        <v>36</v>
      </c>
      <c r="F18" s="232">
        <f t="shared" si="0"/>
        <v>186</v>
      </c>
      <c r="G18" s="142">
        <v>0</v>
      </c>
      <c r="H18" s="142">
        <v>0</v>
      </c>
      <c r="I18" s="142">
        <v>0</v>
      </c>
      <c r="J18" s="232">
        <f t="shared" si="1"/>
        <v>0</v>
      </c>
      <c r="K18" s="142">
        <v>7</v>
      </c>
      <c r="L18" s="142">
        <v>6</v>
      </c>
      <c r="M18" s="142">
        <v>2</v>
      </c>
      <c r="N18" s="232">
        <f t="shared" si="2"/>
        <v>15</v>
      </c>
      <c r="O18" s="144"/>
      <c r="P18" s="144"/>
      <c r="Q18" s="450"/>
      <c r="T18" s="144"/>
    </row>
    <row r="19" spans="1:20" ht="12.75">
      <c r="A19" s="141">
        <v>14</v>
      </c>
      <c r="B19" s="142" t="s">
        <v>76</v>
      </c>
      <c r="C19" s="142">
        <v>1084</v>
      </c>
      <c r="D19" s="142">
        <v>364</v>
      </c>
      <c r="E19" s="142">
        <v>256</v>
      </c>
      <c r="F19" s="232">
        <f t="shared" si="0"/>
        <v>1704</v>
      </c>
      <c r="G19" s="142">
        <v>0</v>
      </c>
      <c r="H19" s="142">
        <v>0</v>
      </c>
      <c r="I19" s="142">
        <v>0</v>
      </c>
      <c r="J19" s="232">
        <f t="shared" si="1"/>
        <v>0</v>
      </c>
      <c r="K19" s="142">
        <v>226</v>
      </c>
      <c r="L19" s="142">
        <v>73</v>
      </c>
      <c r="M19" s="142">
        <v>43</v>
      </c>
      <c r="N19" s="232">
        <f t="shared" si="2"/>
        <v>342</v>
      </c>
      <c r="O19" s="144"/>
      <c r="P19" s="144"/>
      <c r="Q19" s="450"/>
      <c r="T19" s="144"/>
    </row>
    <row r="20" spans="1:20" ht="12.75">
      <c r="A20" s="141">
        <v>15</v>
      </c>
      <c r="B20" s="142" t="s">
        <v>103</v>
      </c>
      <c r="C20" s="142">
        <v>68</v>
      </c>
      <c r="D20" s="142">
        <v>261</v>
      </c>
      <c r="E20" s="142">
        <v>37</v>
      </c>
      <c r="F20" s="232">
        <f t="shared" si="0"/>
        <v>366</v>
      </c>
      <c r="G20" s="142">
        <v>8</v>
      </c>
      <c r="H20" s="142">
        <v>12</v>
      </c>
      <c r="I20" s="142">
        <v>14</v>
      </c>
      <c r="J20" s="232">
        <f t="shared" si="1"/>
        <v>34</v>
      </c>
      <c r="K20" s="142">
        <v>7</v>
      </c>
      <c r="L20" s="142">
        <v>11</v>
      </c>
      <c r="M20" s="142">
        <v>3</v>
      </c>
      <c r="N20" s="232">
        <f t="shared" si="2"/>
        <v>21</v>
      </c>
      <c r="O20" s="144">
        <v>0</v>
      </c>
      <c r="P20" s="144"/>
      <c r="Q20" s="450"/>
      <c r="T20" s="144"/>
    </row>
    <row r="21" spans="1:20" ht="12.75">
      <c r="A21" s="141">
        <v>16</v>
      </c>
      <c r="B21" s="142" t="s">
        <v>20</v>
      </c>
      <c r="C21" s="142">
        <v>288</v>
      </c>
      <c r="D21" s="142">
        <v>527</v>
      </c>
      <c r="E21" s="142">
        <v>35</v>
      </c>
      <c r="F21" s="232">
        <f t="shared" si="0"/>
        <v>850</v>
      </c>
      <c r="G21" s="142">
        <v>30</v>
      </c>
      <c r="H21" s="142">
        <v>21</v>
      </c>
      <c r="I21" s="142">
        <v>4</v>
      </c>
      <c r="J21" s="232">
        <f t="shared" si="1"/>
        <v>55</v>
      </c>
      <c r="K21" s="142">
        <v>69</v>
      </c>
      <c r="L21" s="142">
        <v>49</v>
      </c>
      <c r="M21" s="142">
        <v>11</v>
      </c>
      <c r="N21" s="232">
        <f t="shared" si="2"/>
        <v>129</v>
      </c>
      <c r="O21" s="144">
        <v>0</v>
      </c>
      <c r="P21" s="144"/>
      <c r="Q21" s="450"/>
      <c r="T21" s="144"/>
    </row>
    <row r="22" spans="1:20" ht="12.75">
      <c r="A22" s="141">
        <v>17</v>
      </c>
      <c r="B22" s="142" t="s">
        <v>21</v>
      </c>
      <c r="C22" s="142">
        <v>334</v>
      </c>
      <c r="D22" s="142">
        <v>1280</v>
      </c>
      <c r="E22" s="142">
        <v>822</v>
      </c>
      <c r="F22" s="232">
        <f t="shared" si="0"/>
        <v>2436</v>
      </c>
      <c r="G22" s="142">
        <v>102</v>
      </c>
      <c r="H22" s="142">
        <v>49</v>
      </c>
      <c r="I22" s="142">
        <v>17</v>
      </c>
      <c r="J22" s="232">
        <f t="shared" si="1"/>
        <v>168</v>
      </c>
      <c r="K22" s="142">
        <v>36</v>
      </c>
      <c r="L22" s="142">
        <v>181</v>
      </c>
      <c r="M22" s="142">
        <v>97</v>
      </c>
      <c r="N22" s="232">
        <f t="shared" si="2"/>
        <v>314</v>
      </c>
      <c r="O22" s="144">
        <v>0</v>
      </c>
      <c r="P22" s="144"/>
      <c r="Q22" s="450"/>
      <c r="T22" s="144"/>
    </row>
    <row r="23" spans="1:20" ht="12.75">
      <c r="A23" s="141">
        <v>18</v>
      </c>
      <c r="B23" s="142" t="s">
        <v>19</v>
      </c>
      <c r="C23" s="142">
        <v>0</v>
      </c>
      <c r="D23" s="142">
        <v>1</v>
      </c>
      <c r="E23" s="142">
        <v>2</v>
      </c>
      <c r="F23" s="232">
        <f t="shared" si="0"/>
        <v>3</v>
      </c>
      <c r="G23" s="142">
        <v>0</v>
      </c>
      <c r="H23" s="142">
        <v>0</v>
      </c>
      <c r="I23" s="142">
        <v>0</v>
      </c>
      <c r="J23" s="232">
        <f t="shared" si="1"/>
        <v>0</v>
      </c>
      <c r="K23" s="142">
        <v>0</v>
      </c>
      <c r="L23" s="142">
        <v>0</v>
      </c>
      <c r="M23" s="142">
        <v>0</v>
      </c>
      <c r="N23" s="232">
        <f t="shared" si="2"/>
        <v>0</v>
      </c>
      <c r="O23" s="144"/>
      <c r="P23" s="144"/>
      <c r="Q23" s="450"/>
      <c r="T23" s="144"/>
    </row>
    <row r="24" spans="1:20" ht="12.75">
      <c r="A24" s="141">
        <v>19</v>
      </c>
      <c r="B24" s="142" t="s">
        <v>123</v>
      </c>
      <c r="C24" s="142">
        <v>1</v>
      </c>
      <c r="D24" s="142">
        <v>0</v>
      </c>
      <c r="E24" s="142">
        <v>0</v>
      </c>
      <c r="F24" s="232">
        <f t="shared" si="0"/>
        <v>1</v>
      </c>
      <c r="G24" s="142">
        <v>0</v>
      </c>
      <c r="H24" s="142">
        <v>0</v>
      </c>
      <c r="I24" s="142">
        <v>0</v>
      </c>
      <c r="J24" s="232">
        <f t="shared" si="1"/>
        <v>0</v>
      </c>
      <c r="K24" s="142">
        <v>0</v>
      </c>
      <c r="L24" s="142">
        <v>0</v>
      </c>
      <c r="M24" s="142">
        <v>0</v>
      </c>
      <c r="N24" s="232">
        <f t="shared" si="2"/>
        <v>0</v>
      </c>
      <c r="O24" s="144">
        <v>0</v>
      </c>
      <c r="P24" s="144"/>
      <c r="Q24" s="450"/>
      <c r="T24" s="144"/>
    </row>
    <row r="25" spans="1:20" s="409" customFormat="1" ht="14.25">
      <c r="A25" s="400"/>
      <c r="B25" s="401" t="s">
        <v>221</v>
      </c>
      <c r="C25" s="401">
        <f aca="true" t="shared" si="3" ref="C25:M25">SUM(C6:C24)</f>
        <v>5481</v>
      </c>
      <c r="D25" s="401">
        <f t="shared" si="3"/>
        <v>8740</v>
      </c>
      <c r="E25" s="401">
        <f t="shared" si="3"/>
        <v>2641</v>
      </c>
      <c r="F25" s="239">
        <f t="shared" si="0"/>
        <v>16862</v>
      </c>
      <c r="G25" s="401">
        <f t="shared" si="3"/>
        <v>834</v>
      </c>
      <c r="H25" s="401">
        <f t="shared" si="3"/>
        <v>498</v>
      </c>
      <c r="I25" s="401">
        <f t="shared" si="3"/>
        <v>200</v>
      </c>
      <c r="J25" s="239">
        <f t="shared" si="3"/>
        <v>1532</v>
      </c>
      <c r="K25" s="401">
        <f t="shared" si="3"/>
        <v>1011</v>
      </c>
      <c r="L25" s="401">
        <f t="shared" si="3"/>
        <v>1471</v>
      </c>
      <c r="M25" s="401">
        <f t="shared" si="3"/>
        <v>497</v>
      </c>
      <c r="N25" s="239">
        <f t="shared" si="2"/>
        <v>2979</v>
      </c>
      <c r="O25" s="452"/>
      <c r="P25" s="452"/>
      <c r="Q25" s="453"/>
      <c r="R25" s="452"/>
      <c r="T25" s="452"/>
    </row>
    <row r="26" spans="1:20" ht="12.75">
      <c r="A26" s="141">
        <v>20</v>
      </c>
      <c r="B26" s="142" t="s">
        <v>23</v>
      </c>
      <c r="C26" s="142">
        <v>0</v>
      </c>
      <c r="D26" s="142">
        <v>0</v>
      </c>
      <c r="E26" s="142">
        <v>0</v>
      </c>
      <c r="F26" s="232">
        <f t="shared" si="0"/>
        <v>0</v>
      </c>
      <c r="G26" s="142">
        <v>0</v>
      </c>
      <c r="H26" s="142">
        <v>0</v>
      </c>
      <c r="I26" s="142">
        <v>0</v>
      </c>
      <c r="J26" s="232">
        <f aca="true" t="shared" si="4" ref="J26:J48">G26+H26+I26</f>
        <v>0</v>
      </c>
      <c r="K26" s="142">
        <v>0</v>
      </c>
      <c r="L26" s="142">
        <v>0</v>
      </c>
      <c r="M26" s="142">
        <v>0</v>
      </c>
      <c r="N26" s="232">
        <f t="shared" si="2"/>
        <v>0</v>
      </c>
      <c r="O26" s="144"/>
      <c r="P26" s="144"/>
      <c r="Q26" s="450"/>
      <c r="T26" s="144"/>
    </row>
    <row r="27" spans="1:20" ht="12.75">
      <c r="A27" s="141">
        <v>21</v>
      </c>
      <c r="B27" s="142" t="s">
        <v>256</v>
      </c>
      <c r="C27" s="142">
        <v>0</v>
      </c>
      <c r="D27" s="142">
        <v>0</v>
      </c>
      <c r="E27" s="142">
        <v>0</v>
      </c>
      <c r="F27" s="232">
        <f t="shared" si="0"/>
        <v>0</v>
      </c>
      <c r="G27" s="142">
        <v>0</v>
      </c>
      <c r="H27" s="142">
        <v>0</v>
      </c>
      <c r="I27" s="142">
        <v>0</v>
      </c>
      <c r="J27" s="232">
        <f t="shared" si="4"/>
        <v>0</v>
      </c>
      <c r="K27" s="142">
        <v>0</v>
      </c>
      <c r="L27" s="142">
        <v>0</v>
      </c>
      <c r="M27" s="142">
        <v>0</v>
      </c>
      <c r="N27" s="232">
        <f t="shared" si="2"/>
        <v>0</v>
      </c>
      <c r="O27" s="144"/>
      <c r="P27" s="144"/>
      <c r="Q27" s="450"/>
      <c r="T27" s="144"/>
    </row>
    <row r="28" spans="1:20" ht="12.75">
      <c r="A28" s="141">
        <v>22</v>
      </c>
      <c r="B28" s="142" t="s">
        <v>166</v>
      </c>
      <c r="C28" s="142">
        <v>17</v>
      </c>
      <c r="D28" s="142">
        <v>1</v>
      </c>
      <c r="E28" s="142">
        <v>8</v>
      </c>
      <c r="F28" s="232">
        <f t="shared" si="0"/>
        <v>26</v>
      </c>
      <c r="G28" s="142">
        <v>0</v>
      </c>
      <c r="H28" s="142">
        <v>0</v>
      </c>
      <c r="I28" s="142">
        <v>0</v>
      </c>
      <c r="J28" s="232">
        <f t="shared" si="4"/>
        <v>0</v>
      </c>
      <c r="K28" s="142">
        <v>0</v>
      </c>
      <c r="L28" s="142">
        <v>0</v>
      </c>
      <c r="M28" s="142">
        <v>0</v>
      </c>
      <c r="N28" s="232">
        <f t="shared" si="2"/>
        <v>0</v>
      </c>
      <c r="O28" s="144"/>
      <c r="P28" s="144"/>
      <c r="Q28" s="450"/>
      <c r="T28" s="144"/>
    </row>
    <row r="29" spans="1:20" ht="12.75">
      <c r="A29" s="141">
        <v>23</v>
      </c>
      <c r="B29" s="142" t="s">
        <v>24</v>
      </c>
      <c r="C29" s="142">
        <v>3</v>
      </c>
      <c r="D29" s="142">
        <v>0</v>
      </c>
      <c r="E29" s="142">
        <v>0</v>
      </c>
      <c r="F29" s="232">
        <f t="shared" si="0"/>
        <v>3</v>
      </c>
      <c r="G29" s="142">
        <v>0</v>
      </c>
      <c r="H29" s="142">
        <v>0</v>
      </c>
      <c r="I29" s="142">
        <v>0</v>
      </c>
      <c r="J29" s="232">
        <f t="shared" si="4"/>
        <v>0</v>
      </c>
      <c r="K29" s="142">
        <v>0</v>
      </c>
      <c r="L29" s="142">
        <v>0</v>
      </c>
      <c r="M29" s="142">
        <v>0</v>
      </c>
      <c r="N29" s="232">
        <f t="shared" si="2"/>
        <v>0</v>
      </c>
      <c r="O29" s="144">
        <v>0</v>
      </c>
      <c r="P29" s="144"/>
      <c r="Q29" s="450"/>
      <c r="T29" s="144"/>
    </row>
    <row r="30" spans="1:20" ht="12.75">
      <c r="A30" s="141">
        <v>24</v>
      </c>
      <c r="B30" s="142" t="s">
        <v>22</v>
      </c>
      <c r="C30" s="142">
        <v>0</v>
      </c>
      <c r="D30" s="142">
        <v>0</v>
      </c>
      <c r="E30" s="142">
        <v>0</v>
      </c>
      <c r="F30" s="232">
        <f t="shared" si="0"/>
        <v>0</v>
      </c>
      <c r="G30" s="142">
        <v>0</v>
      </c>
      <c r="H30" s="142">
        <v>0</v>
      </c>
      <c r="I30" s="142">
        <v>0</v>
      </c>
      <c r="J30" s="232">
        <f t="shared" si="4"/>
        <v>0</v>
      </c>
      <c r="K30" s="142">
        <v>0</v>
      </c>
      <c r="L30" s="142">
        <v>0</v>
      </c>
      <c r="M30" s="142">
        <v>0</v>
      </c>
      <c r="N30" s="232">
        <f t="shared" si="2"/>
        <v>0</v>
      </c>
      <c r="O30" s="144"/>
      <c r="P30" s="144"/>
      <c r="Q30" s="450"/>
      <c r="T30" s="144"/>
    </row>
    <row r="31" spans="1:20" ht="12.75">
      <c r="A31" s="141">
        <v>25</v>
      </c>
      <c r="B31" s="142" t="s">
        <v>139</v>
      </c>
      <c r="C31" s="142">
        <v>20</v>
      </c>
      <c r="D31" s="142">
        <v>43</v>
      </c>
      <c r="E31" s="142">
        <v>16</v>
      </c>
      <c r="F31" s="232">
        <f t="shared" si="0"/>
        <v>79</v>
      </c>
      <c r="G31" s="142">
        <v>0</v>
      </c>
      <c r="H31" s="142">
        <v>0</v>
      </c>
      <c r="I31" s="142">
        <v>0</v>
      </c>
      <c r="J31" s="232">
        <f t="shared" si="4"/>
        <v>0</v>
      </c>
      <c r="K31" s="142">
        <v>0</v>
      </c>
      <c r="L31" s="142">
        <v>1</v>
      </c>
      <c r="M31" s="142">
        <v>0</v>
      </c>
      <c r="N31" s="232">
        <f t="shared" si="2"/>
        <v>1</v>
      </c>
      <c r="O31" s="144">
        <v>164.7</v>
      </c>
      <c r="P31" s="144"/>
      <c r="Q31" s="450"/>
      <c r="R31" s="379"/>
      <c r="S31" s="365"/>
      <c r="T31" s="370"/>
    </row>
    <row r="32" spans="1:20" ht="12.75">
      <c r="A32" s="141">
        <v>26</v>
      </c>
      <c r="B32" s="142" t="s">
        <v>18</v>
      </c>
      <c r="C32" s="142">
        <v>2190</v>
      </c>
      <c r="D32" s="142">
        <v>1750</v>
      </c>
      <c r="E32" s="142">
        <v>812</v>
      </c>
      <c r="F32" s="232">
        <f t="shared" si="0"/>
        <v>4752</v>
      </c>
      <c r="G32" s="142">
        <v>589</v>
      </c>
      <c r="H32" s="142">
        <v>521</v>
      </c>
      <c r="I32" s="142">
        <v>53</v>
      </c>
      <c r="J32" s="232">
        <f t="shared" si="4"/>
        <v>1163</v>
      </c>
      <c r="K32" s="142">
        <v>400</v>
      </c>
      <c r="L32" s="142">
        <v>194</v>
      </c>
      <c r="M32" s="142">
        <v>67</v>
      </c>
      <c r="N32" s="232">
        <f t="shared" si="2"/>
        <v>661</v>
      </c>
      <c r="O32" s="144">
        <v>0</v>
      </c>
      <c r="P32" s="144"/>
      <c r="Q32" s="450"/>
      <c r="T32" s="144"/>
    </row>
    <row r="33" spans="1:20" ht="12.75">
      <c r="A33" s="141">
        <v>27</v>
      </c>
      <c r="B33" s="142" t="s">
        <v>102</v>
      </c>
      <c r="C33" s="142">
        <v>634</v>
      </c>
      <c r="D33" s="142">
        <v>1473</v>
      </c>
      <c r="E33" s="142">
        <v>167</v>
      </c>
      <c r="F33" s="232">
        <f t="shared" si="0"/>
        <v>2274</v>
      </c>
      <c r="G33" s="142">
        <v>69</v>
      </c>
      <c r="H33" s="142">
        <v>40</v>
      </c>
      <c r="I33" s="142">
        <v>18</v>
      </c>
      <c r="J33" s="232">
        <f t="shared" si="4"/>
        <v>127</v>
      </c>
      <c r="K33" s="142">
        <v>178</v>
      </c>
      <c r="L33" s="142">
        <v>341</v>
      </c>
      <c r="M33" s="142">
        <v>30</v>
      </c>
      <c r="N33" s="232">
        <f t="shared" si="2"/>
        <v>549</v>
      </c>
      <c r="O33" s="144">
        <v>0</v>
      </c>
      <c r="P33" s="144"/>
      <c r="Q33" s="450"/>
      <c r="T33" s="144"/>
    </row>
    <row r="34" spans="1:20" s="409" customFormat="1" ht="14.25">
      <c r="A34" s="400"/>
      <c r="B34" s="401" t="s">
        <v>223</v>
      </c>
      <c r="C34" s="401">
        <f aca="true" t="shared" si="5" ref="C34:M34">SUM(C26:C33)</f>
        <v>2864</v>
      </c>
      <c r="D34" s="401">
        <f t="shared" si="5"/>
        <v>3267</v>
      </c>
      <c r="E34" s="401">
        <f t="shared" si="5"/>
        <v>1003</v>
      </c>
      <c r="F34" s="239">
        <f t="shared" si="0"/>
        <v>7134</v>
      </c>
      <c r="G34" s="401">
        <f t="shared" si="5"/>
        <v>658</v>
      </c>
      <c r="H34" s="401">
        <f t="shared" si="5"/>
        <v>561</v>
      </c>
      <c r="I34" s="401">
        <f t="shared" si="5"/>
        <v>71</v>
      </c>
      <c r="J34" s="239">
        <f t="shared" si="4"/>
        <v>1290</v>
      </c>
      <c r="K34" s="401">
        <f t="shared" si="5"/>
        <v>578</v>
      </c>
      <c r="L34" s="401">
        <f t="shared" si="5"/>
        <v>536</v>
      </c>
      <c r="M34" s="401">
        <f t="shared" si="5"/>
        <v>97</v>
      </c>
      <c r="N34" s="239">
        <f t="shared" si="2"/>
        <v>1211</v>
      </c>
      <c r="O34" s="452"/>
      <c r="P34" s="452"/>
      <c r="Q34" s="453"/>
      <c r="R34" s="452"/>
      <c r="T34" s="452"/>
    </row>
    <row r="35" spans="1:20" ht="12.75">
      <c r="A35" s="141">
        <v>28</v>
      </c>
      <c r="B35" s="142" t="s">
        <v>160</v>
      </c>
      <c r="C35" s="142">
        <v>16</v>
      </c>
      <c r="D35" s="142">
        <v>24</v>
      </c>
      <c r="E35" s="142">
        <v>22</v>
      </c>
      <c r="F35" s="232">
        <f t="shared" si="0"/>
        <v>62</v>
      </c>
      <c r="G35" s="142">
        <v>0</v>
      </c>
      <c r="H35" s="142">
        <v>1</v>
      </c>
      <c r="I35" s="142">
        <v>9</v>
      </c>
      <c r="J35" s="232">
        <f t="shared" si="4"/>
        <v>10</v>
      </c>
      <c r="K35" s="142">
        <v>0</v>
      </c>
      <c r="L35" s="142">
        <v>0</v>
      </c>
      <c r="M35" s="142">
        <v>0</v>
      </c>
      <c r="N35" s="232">
        <f t="shared" si="2"/>
        <v>0</v>
      </c>
      <c r="O35" s="144">
        <v>0</v>
      </c>
      <c r="P35" s="144"/>
      <c r="Q35" s="450"/>
      <c r="T35" s="144"/>
    </row>
    <row r="36" spans="1:20" ht="12.75">
      <c r="A36" s="141">
        <v>29</v>
      </c>
      <c r="B36" s="142" t="s">
        <v>262</v>
      </c>
      <c r="C36" s="142">
        <v>0</v>
      </c>
      <c r="D36" s="142">
        <v>0</v>
      </c>
      <c r="E36" s="142">
        <v>0</v>
      </c>
      <c r="F36" s="232">
        <f t="shared" si="0"/>
        <v>0</v>
      </c>
      <c r="G36" s="142">
        <v>0</v>
      </c>
      <c r="H36" s="142">
        <v>0</v>
      </c>
      <c r="I36" s="142">
        <v>0</v>
      </c>
      <c r="J36" s="232">
        <f t="shared" si="4"/>
        <v>0</v>
      </c>
      <c r="K36" s="142">
        <v>0</v>
      </c>
      <c r="L36" s="142">
        <v>0</v>
      </c>
      <c r="M36" s="142">
        <v>0</v>
      </c>
      <c r="N36" s="232">
        <f t="shared" si="2"/>
        <v>0</v>
      </c>
      <c r="O36" s="144"/>
      <c r="P36" s="144"/>
      <c r="Q36" s="450"/>
      <c r="T36" s="144"/>
    </row>
    <row r="37" spans="1:20" ht="12.75">
      <c r="A37" s="141">
        <v>30</v>
      </c>
      <c r="B37" s="142" t="s">
        <v>227</v>
      </c>
      <c r="C37" s="142">
        <v>0</v>
      </c>
      <c r="D37" s="142">
        <v>0</v>
      </c>
      <c r="E37" s="142">
        <v>0</v>
      </c>
      <c r="F37" s="232">
        <f t="shared" si="0"/>
        <v>0</v>
      </c>
      <c r="G37" s="142">
        <v>0</v>
      </c>
      <c r="H37" s="142">
        <v>0</v>
      </c>
      <c r="I37" s="142">
        <v>0</v>
      </c>
      <c r="J37" s="232">
        <f t="shared" si="4"/>
        <v>0</v>
      </c>
      <c r="K37" s="142">
        <v>0</v>
      </c>
      <c r="L37" s="142">
        <v>0</v>
      </c>
      <c r="M37" s="142">
        <v>0</v>
      </c>
      <c r="N37" s="232">
        <f t="shared" si="2"/>
        <v>0</v>
      </c>
      <c r="O37" s="144">
        <v>0</v>
      </c>
      <c r="P37" s="144"/>
      <c r="Q37" s="450"/>
      <c r="T37" s="144"/>
    </row>
    <row r="38" spans="1:20" ht="12.75">
      <c r="A38" s="141">
        <v>31</v>
      </c>
      <c r="B38" s="142" t="s">
        <v>214</v>
      </c>
      <c r="C38" s="142">
        <v>0</v>
      </c>
      <c r="D38" s="142">
        <v>0</v>
      </c>
      <c r="E38" s="142">
        <v>0</v>
      </c>
      <c r="F38" s="232">
        <f t="shared" si="0"/>
        <v>0</v>
      </c>
      <c r="G38" s="142">
        <v>0</v>
      </c>
      <c r="H38" s="142">
        <v>0</v>
      </c>
      <c r="I38" s="142">
        <v>0</v>
      </c>
      <c r="J38" s="232">
        <f t="shared" si="4"/>
        <v>0</v>
      </c>
      <c r="K38" s="142">
        <v>0</v>
      </c>
      <c r="L38" s="142">
        <v>0</v>
      </c>
      <c r="M38" s="142">
        <v>0</v>
      </c>
      <c r="N38" s="232">
        <f t="shared" si="2"/>
        <v>0</v>
      </c>
      <c r="O38" s="144"/>
      <c r="P38" s="144"/>
      <c r="Q38" s="450"/>
      <c r="T38" s="144"/>
    </row>
    <row r="39" spans="1:20" ht="12.75">
      <c r="A39" s="141">
        <v>32</v>
      </c>
      <c r="B39" s="142" t="s">
        <v>231</v>
      </c>
      <c r="C39" s="142">
        <v>1</v>
      </c>
      <c r="D39" s="142">
        <v>23</v>
      </c>
      <c r="E39" s="142">
        <v>0</v>
      </c>
      <c r="F39" s="232">
        <f t="shared" si="0"/>
        <v>24</v>
      </c>
      <c r="G39" s="142">
        <v>0</v>
      </c>
      <c r="H39" s="142">
        <v>0</v>
      </c>
      <c r="I39" s="142">
        <v>0</v>
      </c>
      <c r="J39" s="232">
        <f t="shared" si="4"/>
        <v>0</v>
      </c>
      <c r="K39" s="142">
        <v>0</v>
      </c>
      <c r="L39" s="142">
        <v>3</v>
      </c>
      <c r="M39" s="142">
        <v>0</v>
      </c>
      <c r="N39" s="232">
        <f t="shared" si="2"/>
        <v>3</v>
      </c>
      <c r="O39" s="144"/>
      <c r="P39" s="144"/>
      <c r="Q39" s="450"/>
      <c r="T39" s="144"/>
    </row>
    <row r="40" spans="1:20" ht="12.75">
      <c r="A40" s="141">
        <v>33</v>
      </c>
      <c r="B40" s="142" t="s">
        <v>215</v>
      </c>
      <c r="C40" s="142">
        <v>0</v>
      </c>
      <c r="D40" s="142">
        <v>0</v>
      </c>
      <c r="E40" s="142">
        <v>0</v>
      </c>
      <c r="F40" s="232">
        <f t="shared" si="0"/>
        <v>0</v>
      </c>
      <c r="G40" s="142">
        <v>0</v>
      </c>
      <c r="H40" s="142">
        <v>0</v>
      </c>
      <c r="I40" s="142">
        <v>0</v>
      </c>
      <c r="J40" s="232">
        <f t="shared" si="4"/>
        <v>0</v>
      </c>
      <c r="K40" s="142">
        <v>0</v>
      </c>
      <c r="L40" s="142">
        <v>0</v>
      </c>
      <c r="M40" s="142">
        <v>0</v>
      </c>
      <c r="N40" s="232">
        <f t="shared" si="2"/>
        <v>0</v>
      </c>
      <c r="O40" s="144">
        <v>0</v>
      </c>
      <c r="P40" s="144"/>
      <c r="Q40" s="450"/>
      <c r="T40" s="144"/>
    </row>
    <row r="41" spans="1:20" ht="12.75">
      <c r="A41" s="141">
        <v>34</v>
      </c>
      <c r="B41" s="142" t="s">
        <v>216</v>
      </c>
      <c r="C41" s="142">
        <v>0</v>
      </c>
      <c r="D41" s="142">
        <v>0</v>
      </c>
      <c r="E41" s="142">
        <v>0</v>
      </c>
      <c r="F41" s="232">
        <f t="shared" si="0"/>
        <v>0</v>
      </c>
      <c r="G41" s="142">
        <v>0</v>
      </c>
      <c r="H41" s="142">
        <v>0</v>
      </c>
      <c r="I41" s="142">
        <v>0</v>
      </c>
      <c r="J41" s="232">
        <f t="shared" si="4"/>
        <v>0</v>
      </c>
      <c r="K41" s="142">
        <v>0</v>
      </c>
      <c r="L41" s="142">
        <v>0</v>
      </c>
      <c r="M41" s="142">
        <v>0</v>
      </c>
      <c r="N41" s="232">
        <f t="shared" si="2"/>
        <v>0</v>
      </c>
      <c r="O41" s="144"/>
      <c r="P41" s="144"/>
      <c r="Q41" s="450"/>
      <c r="T41" s="144"/>
    </row>
    <row r="42" spans="1:20" ht="12.75">
      <c r="A42" s="151">
        <v>35</v>
      </c>
      <c r="B42" s="189" t="s">
        <v>358</v>
      </c>
      <c r="C42" s="142">
        <v>0</v>
      </c>
      <c r="D42" s="142">
        <v>0</v>
      </c>
      <c r="E42" s="142">
        <v>0</v>
      </c>
      <c r="F42" s="232">
        <f t="shared" si="0"/>
        <v>0</v>
      </c>
      <c r="G42" s="142">
        <v>0</v>
      </c>
      <c r="H42" s="142">
        <v>0</v>
      </c>
      <c r="I42" s="142">
        <v>0</v>
      </c>
      <c r="J42" s="232">
        <f t="shared" si="4"/>
        <v>0</v>
      </c>
      <c r="K42" s="142">
        <v>0</v>
      </c>
      <c r="L42" s="142">
        <v>0</v>
      </c>
      <c r="M42" s="142">
        <v>0</v>
      </c>
      <c r="N42" s="232">
        <f t="shared" si="2"/>
        <v>0</v>
      </c>
      <c r="O42" s="144"/>
      <c r="P42" s="144"/>
      <c r="Q42" s="450"/>
      <c r="T42" s="144"/>
    </row>
    <row r="43" spans="1:20" ht="12.75">
      <c r="A43" s="141">
        <v>36</v>
      </c>
      <c r="B43" s="142" t="s">
        <v>234</v>
      </c>
      <c r="C43" s="142">
        <v>1</v>
      </c>
      <c r="D43" s="142">
        <v>0</v>
      </c>
      <c r="E43" s="142">
        <v>2</v>
      </c>
      <c r="F43" s="232">
        <f t="shared" si="0"/>
        <v>3</v>
      </c>
      <c r="G43" s="142">
        <v>0</v>
      </c>
      <c r="H43" s="142">
        <v>0</v>
      </c>
      <c r="I43" s="142">
        <v>0</v>
      </c>
      <c r="J43" s="232">
        <f t="shared" si="4"/>
        <v>0</v>
      </c>
      <c r="K43" s="142">
        <v>0</v>
      </c>
      <c r="L43" s="142">
        <v>0</v>
      </c>
      <c r="M43" s="142">
        <v>1</v>
      </c>
      <c r="N43" s="232">
        <f t="shared" si="2"/>
        <v>1</v>
      </c>
      <c r="O43" s="144">
        <v>0</v>
      </c>
      <c r="P43" s="144"/>
      <c r="Q43" s="450"/>
      <c r="T43" s="144"/>
    </row>
    <row r="44" spans="1:20" ht="12.75">
      <c r="A44" s="141">
        <v>37</v>
      </c>
      <c r="B44" s="142" t="s">
        <v>246</v>
      </c>
      <c r="C44" s="142">
        <v>0</v>
      </c>
      <c r="D44" s="142">
        <v>1</v>
      </c>
      <c r="E44" s="142">
        <v>13</v>
      </c>
      <c r="F44" s="232">
        <f t="shared" si="0"/>
        <v>14</v>
      </c>
      <c r="G44" s="142">
        <v>0</v>
      </c>
      <c r="H44" s="142">
        <v>0</v>
      </c>
      <c r="I44" s="142">
        <v>0</v>
      </c>
      <c r="J44" s="232">
        <f t="shared" si="4"/>
        <v>0</v>
      </c>
      <c r="K44" s="142">
        <v>0</v>
      </c>
      <c r="L44" s="142">
        <v>0</v>
      </c>
      <c r="M44" s="142">
        <v>0</v>
      </c>
      <c r="N44" s="232">
        <f t="shared" si="2"/>
        <v>0</v>
      </c>
      <c r="O44" s="144">
        <v>64.48</v>
      </c>
      <c r="P44" s="144"/>
      <c r="Q44" s="450"/>
      <c r="T44" s="144"/>
    </row>
    <row r="45" spans="1:20" ht="12.75">
      <c r="A45" s="141">
        <v>38</v>
      </c>
      <c r="B45" s="142" t="s">
        <v>25</v>
      </c>
      <c r="C45" s="142">
        <v>0</v>
      </c>
      <c r="D45" s="142">
        <v>9</v>
      </c>
      <c r="E45" s="142">
        <v>8</v>
      </c>
      <c r="F45" s="232">
        <f t="shared" si="0"/>
        <v>17</v>
      </c>
      <c r="G45" s="142">
        <v>0</v>
      </c>
      <c r="H45" s="142">
        <v>0</v>
      </c>
      <c r="I45" s="142">
        <v>0</v>
      </c>
      <c r="J45" s="232">
        <f t="shared" si="4"/>
        <v>0</v>
      </c>
      <c r="K45" s="142">
        <v>0</v>
      </c>
      <c r="L45" s="142">
        <v>0</v>
      </c>
      <c r="M45" s="142">
        <v>0</v>
      </c>
      <c r="N45" s="232">
        <f t="shared" si="2"/>
        <v>0</v>
      </c>
      <c r="O45" s="144">
        <v>0</v>
      </c>
      <c r="P45" s="144"/>
      <c r="Q45" s="450"/>
      <c r="T45" s="144"/>
    </row>
    <row r="46" spans="1:20" ht="12.75">
      <c r="A46" s="141">
        <v>39</v>
      </c>
      <c r="B46" s="142" t="s">
        <v>220</v>
      </c>
      <c r="C46" s="142">
        <v>0</v>
      </c>
      <c r="D46" s="142">
        <v>0</v>
      </c>
      <c r="E46" s="142">
        <v>0</v>
      </c>
      <c r="F46" s="232">
        <f t="shared" si="0"/>
        <v>0</v>
      </c>
      <c r="G46" s="142">
        <v>0</v>
      </c>
      <c r="H46" s="142">
        <v>0</v>
      </c>
      <c r="I46" s="142">
        <v>0</v>
      </c>
      <c r="J46" s="232">
        <f t="shared" si="4"/>
        <v>0</v>
      </c>
      <c r="K46" s="142">
        <v>0</v>
      </c>
      <c r="L46" s="142">
        <v>0</v>
      </c>
      <c r="M46" s="142">
        <v>0</v>
      </c>
      <c r="N46" s="232">
        <f t="shared" si="2"/>
        <v>0</v>
      </c>
      <c r="O46" s="144"/>
      <c r="P46" s="144"/>
      <c r="Q46" s="450"/>
      <c r="T46" s="144"/>
    </row>
    <row r="47" spans="1:20" ht="12.75">
      <c r="A47" s="141">
        <v>40</v>
      </c>
      <c r="B47" s="142" t="s">
        <v>359</v>
      </c>
      <c r="C47" s="142">
        <v>0</v>
      </c>
      <c r="D47" s="142">
        <v>0</v>
      </c>
      <c r="E47" s="142">
        <v>0</v>
      </c>
      <c r="F47" s="232">
        <f>C47+D47+E47</f>
        <v>0</v>
      </c>
      <c r="G47" s="142">
        <v>0</v>
      </c>
      <c r="H47" s="142">
        <v>0</v>
      </c>
      <c r="I47" s="142">
        <v>0</v>
      </c>
      <c r="J47" s="232">
        <f>G47+H47+I47</f>
        <v>0</v>
      </c>
      <c r="K47" s="142">
        <v>0</v>
      </c>
      <c r="L47" s="142">
        <v>0</v>
      </c>
      <c r="M47" s="142">
        <v>0</v>
      </c>
      <c r="N47" s="232">
        <f>K47+L47+M47</f>
        <v>0</v>
      </c>
      <c r="O47" s="144"/>
      <c r="P47" s="144"/>
      <c r="Q47" s="450"/>
      <c r="T47" s="144"/>
    </row>
    <row r="48" spans="1:20" ht="12.75">
      <c r="A48" s="141">
        <v>41</v>
      </c>
      <c r="B48" s="142" t="s">
        <v>447</v>
      </c>
      <c r="C48" s="142">
        <v>0</v>
      </c>
      <c r="D48" s="142">
        <v>1</v>
      </c>
      <c r="E48" s="142">
        <v>0</v>
      </c>
      <c r="F48" s="232">
        <f t="shared" si="0"/>
        <v>1</v>
      </c>
      <c r="G48" s="142">
        <v>0</v>
      </c>
      <c r="H48" s="142">
        <v>0</v>
      </c>
      <c r="I48" s="142">
        <v>0</v>
      </c>
      <c r="J48" s="232">
        <f t="shared" si="4"/>
        <v>0</v>
      </c>
      <c r="K48" s="142">
        <v>0</v>
      </c>
      <c r="L48" s="142">
        <v>0</v>
      </c>
      <c r="M48" s="142">
        <v>0</v>
      </c>
      <c r="N48" s="232">
        <f t="shared" si="2"/>
        <v>0</v>
      </c>
      <c r="O48" s="144"/>
      <c r="P48" s="144"/>
      <c r="Q48" s="450"/>
      <c r="T48" s="144"/>
    </row>
    <row r="49" spans="1:20" s="409" customFormat="1" ht="14.25">
      <c r="A49" s="400"/>
      <c r="B49" s="401" t="s">
        <v>222</v>
      </c>
      <c r="C49" s="401">
        <f aca="true" t="shared" si="6" ref="C49:N49">SUM(C35:C48)</f>
        <v>18</v>
      </c>
      <c r="D49" s="401">
        <f t="shared" si="6"/>
        <v>58</v>
      </c>
      <c r="E49" s="401">
        <f t="shared" si="6"/>
        <v>45</v>
      </c>
      <c r="F49" s="239">
        <f t="shared" si="6"/>
        <v>121</v>
      </c>
      <c r="G49" s="401">
        <f t="shared" si="6"/>
        <v>0</v>
      </c>
      <c r="H49" s="401">
        <f t="shared" si="6"/>
        <v>1</v>
      </c>
      <c r="I49" s="401">
        <f t="shared" si="6"/>
        <v>9</v>
      </c>
      <c r="J49" s="239">
        <f t="shared" si="6"/>
        <v>10</v>
      </c>
      <c r="K49" s="401">
        <f t="shared" si="6"/>
        <v>0</v>
      </c>
      <c r="L49" s="401">
        <f t="shared" si="6"/>
        <v>3</v>
      </c>
      <c r="M49" s="401">
        <f t="shared" si="6"/>
        <v>1</v>
      </c>
      <c r="N49" s="239">
        <f t="shared" si="6"/>
        <v>4</v>
      </c>
      <c r="O49" s="452"/>
      <c r="P49" s="452"/>
      <c r="Q49" s="454"/>
      <c r="R49" s="452"/>
      <c r="T49" s="452"/>
    </row>
    <row r="50" spans="1:20" s="409" customFormat="1" ht="19.5" customHeight="1">
      <c r="A50" s="400"/>
      <c r="B50" s="403" t="s">
        <v>121</v>
      </c>
      <c r="C50" s="401">
        <f aca="true" t="shared" si="7" ref="C50:N50">C25+C34+C49</f>
        <v>8363</v>
      </c>
      <c r="D50" s="401">
        <f t="shared" si="7"/>
        <v>12065</v>
      </c>
      <c r="E50" s="401">
        <f t="shared" si="7"/>
        <v>3689</v>
      </c>
      <c r="F50" s="239">
        <f t="shared" si="7"/>
        <v>24117</v>
      </c>
      <c r="G50" s="401">
        <f t="shared" si="7"/>
        <v>1492</v>
      </c>
      <c r="H50" s="401">
        <f t="shared" si="7"/>
        <v>1060</v>
      </c>
      <c r="I50" s="401">
        <f t="shared" si="7"/>
        <v>280</v>
      </c>
      <c r="J50" s="239">
        <f t="shared" si="7"/>
        <v>2832</v>
      </c>
      <c r="K50" s="401">
        <f t="shared" si="7"/>
        <v>1589</v>
      </c>
      <c r="L50" s="401">
        <f t="shared" si="7"/>
        <v>2010</v>
      </c>
      <c r="M50" s="401">
        <f t="shared" si="7"/>
        <v>595</v>
      </c>
      <c r="N50" s="239">
        <f t="shared" si="7"/>
        <v>4194</v>
      </c>
      <c r="O50" s="454"/>
      <c r="P50" s="454"/>
      <c r="Q50" s="454"/>
      <c r="R50" s="452"/>
      <c r="T50" s="452"/>
    </row>
    <row r="51" spans="2:20" ht="19.5" customHeight="1">
      <c r="B51" s="404"/>
      <c r="C51" s="404"/>
      <c r="D51" s="404"/>
      <c r="O51" s="370"/>
      <c r="P51" s="370"/>
      <c r="Q51" s="370"/>
      <c r="R51" s="370"/>
      <c r="S51" s="365"/>
      <c r="T51" s="370"/>
    </row>
    <row r="52" spans="2:20" ht="19.5" customHeight="1">
      <c r="B52" s="404"/>
      <c r="C52" s="404"/>
      <c r="D52" s="404"/>
      <c r="O52" s="370"/>
      <c r="P52" s="370"/>
      <c r="Q52" s="370"/>
      <c r="R52" s="370"/>
      <c r="S52" s="365"/>
      <c r="T52" s="370"/>
    </row>
    <row r="53" spans="2:20" ht="19.5" customHeight="1">
      <c r="B53" s="404"/>
      <c r="C53" s="404"/>
      <c r="D53" s="404"/>
      <c r="O53" s="370"/>
      <c r="P53" s="370"/>
      <c r="Q53" s="370"/>
      <c r="R53" s="370"/>
      <c r="S53" s="365"/>
      <c r="T53" s="370"/>
    </row>
    <row r="54" spans="1:20" ht="15.75" customHeight="1">
      <c r="A54" s="427" t="s">
        <v>4</v>
      </c>
      <c r="B54" s="427" t="s">
        <v>5</v>
      </c>
      <c r="C54" s="669" t="s">
        <v>200</v>
      </c>
      <c r="D54" s="670"/>
      <c r="E54" s="670"/>
      <c r="F54" s="671"/>
      <c r="G54" s="669" t="s">
        <v>201</v>
      </c>
      <c r="H54" s="670"/>
      <c r="I54" s="670"/>
      <c r="J54" s="671"/>
      <c r="K54" s="669" t="s">
        <v>202</v>
      </c>
      <c r="L54" s="670"/>
      <c r="M54" s="670"/>
      <c r="N54" s="671"/>
      <c r="O54" s="370"/>
      <c r="P54" s="370"/>
      <c r="Q54" s="370"/>
      <c r="R54" s="370"/>
      <c r="S54" s="365"/>
      <c r="T54" s="370"/>
    </row>
    <row r="55" spans="1:20" ht="12.75">
      <c r="A55" s="407"/>
      <c r="B55" s="407"/>
      <c r="C55" s="398" t="s">
        <v>197</v>
      </c>
      <c r="D55" s="398" t="s">
        <v>198</v>
      </c>
      <c r="E55" s="398" t="s">
        <v>199</v>
      </c>
      <c r="F55" s="336" t="s">
        <v>3</v>
      </c>
      <c r="G55" s="398" t="s">
        <v>197</v>
      </c>
      <c r="H55" s="398" t="s">
        <v>198</v>
      </c>
      <c r="I55" s="398" t="s">
        <v>199</v>
      </c>
      <c r="J55" s="336" t="s">
        <v>3</v>
      </c>
      <c r="K55" s="398" t="s">
        <v>197</v>
      </c>
      <c r="L55" s="398" t="s">
        <v>198</v>
      </c>
      <c r="M55" s="398" t="s">
        <v>199</v>
      </c>
      <c r="N55" s="336" t="s">
        <v>3</v>
      </c>
      <c r="O55" s="370"/>
      <c r="P55" s="370"/>
      <c r="Q55" s="370"/>
      <c r="R55" s="370"/>
      <c r="S55" s="365"/>
      <c r="T55" s="370"/>
    </row>
    <row r="56" spans="1:17" ht="15.75" customHeight="1">
      <c r="A56" s="141">
        <v>42</v>
      </c>
      <c r="B56" s="142" t="s">
        <v>263</v>
      </c>
      <c r="C56" s="142">
        <v>0</v>
      </c>
      <c r="D56" s="142">
        <v>0</v>
      </c>
      <c r="E56" s="142">
        <v>0</v>
      </c>
      <c r="F56" s="232">
        <f aca="true" t="shared" si="8" ref="F56:F65">C56+D56+E56</f>
        <v>0</v>
      </c>
      <c r="G56" s="142">
        <v>29</v>
      </c>
      <c r="H56" s="142">
        <v>47</v>
      </c>
      <c r="I56" s="142">
        <v>0</v>
      </c>
      <c r="J56" s="232">
        <f aca="true" t="shared" si="9" ref="J56:J65">G56+H56+I56</f>
        <v>76</v>
      </c>
      <c r="K56" s="142">
        <v>0</v>
      </c>
      <c r="L56" s="142">
        <v>0</v>
      </c>
      <c r="M56" s="142">
        <v>0</v>
      </c>
      <c r="N56" s="232">
        <f aca="true" t="shared" si="10" ref="N56:N65">K56+L56+M56</f>
        <v>0</v>
      </c>
      <c r="Q56" s="450"/>
    </row>
    <row r="57" spans="1:17" ht="15.75" customHeight="1">
      <c r="A57" s="141">
        <v>43</v>
      </c>
      <c r="B57" s="142" t="s">
        <v>77</v>
      </c>
      <c r="C57" s="142">
        <v>0</v>
      </c>
      <c r="D57" s="142">
        <v>0</v>
      </c>
      <c r="E57" s="142">
        <v>0</v>
      </c>
      <c r="F57" s="232">
        <f t="shared" si="8"/>
        <v>0</v>
      </c>
      <c r="G57" s="142">
        <v>13</v>
      </c>
      <c r="H57" s="142">
        <v>29</v>
      </c>
      <c r="I57" s="142">
        <v>6</v>
      </c>
      <c r="J57" s="232">
        <f t="shared" si="9"/>
        <v>48</v>
      </c>
      <c r="K57" s="142">
        <v>71</v>
      </c>
      <c r="L57" s="142">
        <v>163</v>
      </c>
      <c r="M57" s="142">
        <v>32</v>
      </c>
      <c r="N57" s="232">
        <f t="shared" si="10"/>
        <v>266</v>
      </c>
      <c r="Q57" s="450"/>
    </row>
    <row r="58" spans="1:17" ht="15.75" customHeight="1">
      <c r="A58" s="141">
        <v>44</v>
      </c>
      <c r="B58" s="142" t="s">
        <v>264</v>
      </c>
      <c r="C58" s="142">
        <v>0</v>
      </c>
      <c r="D58" s="142">
        <v>0</v>
      </c>
      <c r="E58" s="142">
        <v>0</v>
      </c>
      <c r="F58" s="232">
        <f t="shared" si="8"/>
        <v>0</v>
      </c>
      <c r="G58" s="142">
        <v>164</v>
      </c>
      <c r="H58" s="142">
        <v>57</v>
      </c>
      <c r="I58" s="142">
        <v>3</v>
      </c>
      <c r="J58" s="232">
        <f t="shared" si="9"/>
        <v>224</v>
      </c>
      <c r="K58" s="142">
        <v>140</v>
      </c>
      <c r="L58" s="142">
        <v>81</v>
      </c>
      <c r="M58" s="142">
        <v>11</v>
      </c>
      <c r="N58" s="232">
        <f t="shared" si="10"/>
        <v>232</v>
      </c>
      <c r="Q58" s="450"/>
    </row>
    <row r="59" spans="1:17" ht="15.75" customHeight="1">
      <c r="A59" s="141">
        <v>45</v>
      </c>
      <c r="B59" s="142" t="s">
        <v>29</v>
      </c>
      <c r="C59" s="142">
        <v>0</v>
      </c>
      <c r="D59" s="142">
        <v>0</v>
      </c>
      <c r="E59" s="142">
        <v>0</v>
      </c>
      <c r="F59" s="232">
        <f t="shared" si="8"/>
        <v>0</v>
      </c>
      <c r="G59" s="142">
        <v>0</v>
      </c>
      <c r="H59" s="142">
        <v>8</v>
      </c>
      <c r="I59" s="142">
        <v>0</v>
      </c>
      <c r="J59" s="232">
        <f t="shared" si="9"/>
        <v>8</v>
      </c>
      <c r="K59" s="142">
        <v>0</v>
      </c>
      <c r="L59" s="142">
        <v>0</v>
      </c>
      <c r="M59" s="142">
        <v>0</v>
      </c>
      <c r="N59" s="232">
        <f t="shared" si="10"/>
        <v>0</v>
      </c>
      <c r="Q59" s="450"/>
    </row>
    <row r="60" spans="1:17" ht="15.75" customHeight="1">
      <c r="A60" s="141">
        <v>46</v>
      </c>
      <c r="B60" s="142" t="s">
        <v>230</v>
      </c>
      <c r="C60" s="142">
        <v>0</v>
      </c>
      <c r="D60" s="142">
        <v>0</v>
      </c>
      <c r="E60" s="142">
        <v>0</v>
      </c>
      <c r="F60" s="232">
        <f t="shared" si="8"/>
        <v>0</v>
      </c>
      <c r="G60" s="142">
        <v>47</v>
      </c>
      <c r="H60" s="142">
        <v>121</v>
      </c>
      <c r="I60" s="142">
        <v>62</v>
      </c>
      <c r="J60" s="232">
        <f t="shared" si="9"/>
        <v>230</v>
      </c>
      <c r="K60" s="142">
        <v>53</v>
      </c>
      <c r="L60" s="142">
        <v>305</v>
      </c>
      <c r="M60" s="142">
        <v>113</v>
      </c>
      <c r="N60" s="232">
        <f t="shared" si="10"/>
        <v>471</v>
      </c>
      <c r="Q60" s="450"/>
    </row>
    <row r="61" spans="1:17" ht="15.75" customHeight="1">
      <c r="A61" s="141">
        <v>47</v>
      </c>
      <c r="B61" s="142" t="s">
        <v>30</v>
      </c>
      <c r="C61" s="142">
        <v>0</v>
      </c>
      <c r="D61" s="142">
        <v>0</v>
      </c>
      <c r="E61" s="142">
        <v>0</v>
      </c>
      <c r="F61" s="232">
        <f t="shared" si="8"/>
        <v>0</v>
      </c>
      <c r="G61" s="142">
        <v>0</v>
      </c>
      <c r="H61" s="142">
        <v>0</v>
      </c>
      <c r="I61" s="142">
        <v>0</v>
      </c>
      <c r="J61" s="232">
        <f t="shared" si="9"/>
        <v>0</v>
      </c>
      <c r="K61" s="142">
        <v>0</v>
      </c>
      <c r="L61" s="142">
        <v>0</v>
      </c>
      <c r="M61" s="142">
        <v>0</v>
      </c>
      <c r="N61" s="232">
        <f t="shared" si="10"/>
        <v>0</v>
      </c>
      <c r="Q61" s="450"/>
    </row>
    <row r="62" spans="1:17" ht="15.75" customHeight="1">
      <c r="A62" s="141">
        <v>48</v>
      </c>
      <c r="B62" s="142" t="s">
        <v>28</v>
      </c>
      <c r="C62" s="142">
        <v>0</v>
      </c>
      <c r="D62" s="142">
        <v>0</v>
      </c>
      <c r="E62" s="142">
        <v>0</v>
      </c>
      <c r="F62" s="232">
        <f t="shared" si="8"/>
        <v>0</v>
      </c>
      <c r="G62" s="142">
        <v>8</v>
      </c>
      <c r="H62" s="142">
        <v>0</v>
      </c>
      <c r="I62" s="142">
        <v>0</v>
      </c>
      <c r="J62" s="232">
        <f t="shared" si="9"/>
        <v>8</v>
      </c>
      <c r="K62" s="142">
        <v>0</v>
      </c>
      <c r="L62" s="142">
        <v>0</v>
      </c>
      <c r="M62" s="142">
        <v>0</v>
      </c>
      <c r="N62" s="232">
        <f t="shared" si="10"/>
        <v>0</v>
      </c>
      <c r="Q62" s="450"/>
    </row>
    <row r="63" spans="1:17" ht="15.75" customHeight="1">
      <c r="A63" s="141">
        <v>49</v>
      </c>
      <c r="B63" s="142" t="s">
        <v>265</v>
      </c>
      <c r="C63" s="142">
        <v>0</v>
      </c>
      <c r="D63" s="142">
        <v>0</v>
      </c>
      <c r="E63" s="142">
        <v>0</v>
      </c>
      <c r="F63" s="232">
        <f t="shared" si="8"/>
        <v>0</v>
      </c>
      <c r="G63" s="142">
        <v>0</v>
      </c>
      <c r="H63" s="142">
        <v>0</v>
      </c>
      <c r="I63" s="142">
        <v>0</v>
      </c>
      <c r="J63" s="232">
        <f t="shared" si="9"/>
        <v>0</v>
      </c>
      <c r="K63" s="142">
        <v>49</v>
      </c>
      <c r="L63" s="142">
        <v>203</v>
      </c>
      <c r="M63" s="142">
        <v>0</v>
      </c>
      <c r="N63" s="232">
        <f t="shared" si="10"/>
        <v>252</v>
      </c>
      <c r="Q63" s="450"/>
    </row>
    <row r="64" spans="1:17" ht="15.75" customHeight="1">
      <c r="A64" s="141">
        <v>50</v>
      </c>
      <c r="B64" s="142" t="s">
        <v>26</v>
      </c>
      <c r="C64" s="142">
        <v>0</v>
      </c>
      <c r="D64" s="142">
        <v>0</v>
      </c>
      <c r="E64" s="142">
        <v>0</v>
      </c>
      <c r="F64" s="232">
        <f t="shared" si="8"/>
        <v>0</v>
      </c>
      <c r="G64" s="142">
        <v>16</v>
      </c>
      <c r="H64" s="142">
        <v>10</v>
      </c>
      <c r="I64" s="142">
        <v>0</v>
      </c>
      <c r="J64" s="232">
        <f t="shared" si="9"/>
        <v>26</v>
      </c>
      <c r="K64" s="142">
        <v>2</v>
      </c>
      <c r="L64" s="142">
        <v>2</v>
      </c>
      <c r="M64" s="142">
        <v>0</v>
      </c>
      <c r="N64" s="232">
        <f t="shared" si="10"/>
        <v>4</v>
      </c>
      <c r="Q64" s="450"/>
    </row>
    <row r="65" spans="1:17" ht="15.75" customHeight="1">
      <c r="A65" s="141">
        <v>51</v>
      </c>
      <c r="B65" s="142" t="s">
        <v>27</v>
      </c>
      <c r="C65" s="142">
        <v>0</v>
      </c>
      <c r="D65" s="142">
        <v>0</v>
      </c>
      <c r="E65" s="142">
        <v>0</v>
      </c>
      <c r="F65" s="232">
        <f t="shared" si="8"/>
        <v>0</v>
      </c>
      <c r="G65" s="142">
        <v>18</v>
      </c>
      <c r="H65" s="142">
        <v>39</v>
      </c>
      <c r="I65" s="142">
        <v>0</v>
      </c>
      <c r="J65" s="232">
        <f t="shared" si="9"/>
        <v>57</v>
      </c>
      <c r="K65" s="142">
        <v>9</v>
      </c>
      <c r="L65" s="142">
        <v>12</v>
      </c>
      <c r="M65" s="142">
        <v>0</v>
      </c>
      <c r="N65" s="232">
        <f t="shared" si="10"/>
        <v>21</v>
      </c>
      <c r="Q65" s="450"/>
    </row>
    <row r="66" spans="1:18" s="409" customFormat="1" ht="15.75" customHeight="1">
      <c r="A66" s="141"/>
      <c r="B66" s="403" t="s">
        <v>121</v>
      </c>
      <c r="C66" s="401">
        <f aca="true" t="shared" si="11" ref="C66:N66">SUM(C56:C65)</f>
        <v>0</v>
      </c>
      <c r="D66" s="401">
        <f t="shared" si="11"/>
        <v>0</v>
      </c>
      <c r="E66" s="401">
        <f t="shared" si="11"/>
        <v>0</v>
      </c>
      <c r="F66" s="239">
        <f t="shared" si="11"/>
        <v>0</v>
      </c>
      <c r="G66" s="401">
        <f t="shared" si="11"/>
        <v>295</v>
      </c>
      <c r="H66" s="401">
        <f t="shared" si="11"/>
        <v>311</v>
      </c>
      <c r="I66" s="401">
        <f t="shared" si="11"/>
        <v>71</v>
      </c>
      <c r="J66" s="239">
        <f t="shared" si="11"/>
        <v>677</v>
      </c>
      <c r="K66" s="401">
        <f t="shared" si="11"/>
        <v>324</v>
      </c>
      <c r="L66" s="401">
        <f t="shared" si="11"/>
        <v>766</v>
      </c>
      <c r="M66" s="401">
        <f t="shared" si="11"/>
        <v>156</v>
      </c>
      <c r="N66" s="239">
        <f t="shared" si="11"/>
        <v>1246</v>
      </c>
      <c r="O66" s="454"/>
      <c r="P66" s="454"/>
      <c r="R66" s="452"/>
    </row>
    <row r="67" spans="1:14" ht="15.75" customHeight="1">
      <c r="A67" s="141"/>
      <c r="C67" s="142"/>
      <c r="D67" s="142"/>
      <c r="E67" s="142"/>
      <c r="F67" s="232"/>
      <c r="G67" s="142"/>
      <c r="H67" s="142"/>
      <c r="I67" s="142"/>
      <c r="J67" s="232"/>
      <c r="K67" s="142"/>
      <c r="L67" s="142"/>
      <c r="M67" s="142"/>
      <c r="N67" s="232"/>
    </row>
    <row r="68" spans="1:14" ht="15.75" customHeight="1">
      <c r="A68" s="141">
        <v>52</v>
      </c>
      <c r="B68" s="142" t="s">
        <v>31</v>
      </c>
      <c r="C68" s="142">
        <v>0</v>
      </c>
      <c r="D68" s="142">
        <v>0</v>
      </c>
      <c r="E68" s="142">
        <v>0</v>
      </c>
      <c r="F68" s="232">
        <f>C68+D68+E68</f>
        <v>0</v>
      </c>
      <c r="G68" s="142">
        <v>0</v>
      </c>
      <c r="H68" s="142">
        <v>0</v>
      </c>
      <c r="I68" s="142">
        <v>0</v>
      </c>
      <c r="J68" s="232">
        <f>G68+H68+I68</f>
        <v>0</v>
      </c>
      <c r="K68" s="142">
        <v>0</v>
      </c>
      <c r="L68" s="142">
        <v>0</v>
      </c>
      <c r="M68" s="142">
        <v>0</v>
      </c>
      <c r="N68" s="232">
        <f>K68+L68+M68</f>
        <v>0</v>
      </c>
    </row>
    <row r="69" spans="1:14" ht="15.75" customHeight="1">
      <c r="A69" s="141">
        <v>53</v>
      </c>
      <c r="B69" s="142" t="s">
        <v>129</v>
      </c>
      <c r="C69" s="142">
        <v>0</v>
      </c>
      <c r="D69" s="142">
        <v>0</v>
      </c>
      <c r="E69" s="142">
        <v>0</v>
      </c>
      <c r="F69" s="232">
        <f>C69+D69+E69</f>
        <v>0</v>
      </c>
      <c r="G69" s="142">
        <v>0</v>
      </c>
      <c r="H69" s="142">
        <v>0</v>
      </c>
      <c r="I69" s="142">
        <v>0</v>
      </c>
      <c r="J69" s="232">
        <f>G69+H69+I69</f>
        <v>0</v>
      </c>
      <c r="K69" s="142">
        <v>0</v>
      </c>
      <c r="L69" s="142">
        <v>0</v>
      </c>
      <c r="M69" s="142">
        <v>0</v>
      </c>
      <c r="N69" s="232">
        <f>K69+L69+M69</f>
        <v>0</v>
      </c>
    </row>
    <row r="70" spans="1:18" s="409" customFormat="1" ht="15.75" customHeight="1">
      <c r="A70" s="400"/>
      <c r="B70" s="403" t="s">
        <v>121</v>
      </c>
      <c r="C70" s="401">
        <f aca="true" t="shared" si="12" ref="C70:N70">SUM(C68:C69)</f>
        <v>0</v>
      </c>
      <c r="D70" s="401">
        <f t="shared" si="12"/>
        <v>0</v>
      </c>
      <c r="E70" s="401">
        <f t="shared" si="12"/>
        <v>0</v>
      </c>
      <c r="F70" s="239">
        <f t="shared" si="12"/>
        <v>0</v>
      </c>
      <c r="G70" s="401">
        <f>SUM(G68:G69)</f>
        <v>0</v>
      </c>
      <c r="H70" s="401">
        <f>SUM(H68:H69)</f>
        <v>0</v>
      </c>
      <c r="I70" s="401">
        <f>SUM(I68:I69)</f>
        <v>0</v>
      </c>
      <c r="J70" s="239">
        <f t="shared" si="12"/>
        <v>0</v>
      </c>
      <c r="K70" s="401">
        <f t="shared" si="12"/>
        <v>0</v>
      </c>
      <c r="L70" s="401">
        <f t="shared" si="12"/>
        <v>0</v>
      </c>
      <c r="M70" s="401">
        <f t="shared" si="12"/>
        <v>0</v>
      </c>
      <c r="N70" s="239">
        <f t="shared" si="12"/>
        <v>0</v>
      </c>
      <c r="O70" s="454"/>
      <c r="P70" s="454"/>
      <c r="R70" s="452"/>
    </row>
    <row r="71" spans="1:18" s="409" customFormat="1" ht="15.75" customHeight="1">
      <c r="A71" s="400"/>
      <c r="B71" s="403" t="s">
        <v>32</v>
      </c>
      <c r="C71" s="401">
        <f aca="true" t="shared" si="13" ref="C71:N71">+C50+C66+C70</f>
        <v>8363</v>
      </c>
      <c r="D71" s="401">
        <f t="shared" si="13"/>
        <v>12065</v>
      </c>
      <c r="E71" s="401">
        <f t="shared" si="13"/>
        <v>3689</v>
      </c>
      <c r="F71" s="239">
        <f t="shared" si="13"/>
        <v>24117</v>
      </c>
      <c r="G71" s="401">
        <f t="shared" si="13"/>
        <v>1787</v>
      </c>
      <c r="H71" s="401">
        <f t="shared" si="13"/>
        <v>1371</v>
      </c>
      <c r="I71" s="401">
        <f t="shared" si="13"/>
        <v>351</v>
      </c>
      <c r="J71" s="239">
        <f t="shared" si="13"/>
        <v>3509</v>
      </c>
      <c r="K71" s="401">
        <f t="shared" si="13"/>
        <v>1913</v>
      </c>
      <c r="L71" s="401">
        <f t="shared" si="13"/>
        <v>2776</v>
      </c>
      <c r="M71" s="401">
        <f t="shared" si="13"/>
        <v>751</v>
      </c>
      <c r="N71" s="239">
        <f t="shared" si="13"/>
        <v>5440</v>
      </c>
      <c r="O71" s="454"/>
      <c r="P71" s="454"/>
      <c r="R71" s="452"/>
    </row>
    <row r="74" ht="12.75">
      <c r="B74" s="146"/>
    </row>
    <row r="75" ht="12.75">
      <c r="B75" s="146"/>
    </row>
  </sheetData>
  <mergeCells count="6">
    <mergeCell ref="C4:F4"/>
    <mergeCell ref="G4:J4"/>
    <mergeCell ref="K4:N4"/>
    <mergeCell ref="C54:F54"/>
    <mergeCell ref="G54:J54"/>
    <mergeCell ref="K54:N54"/>
  </mergeCells>
  <printOptions gridLines="1"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scale="70" r:id="rId2"/>
  <rowBreaks count="1" manualBreakCount="1">
    <brk id="5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ASHISH (CREATIVE COMPURTERS BHOPAL)</dc:creator>
  <cp:keywords/>
  <dc:description/>
  <cp:lastModifiedBy>slbc</cp:lastModifiedBy>
  <cp:lastPrinted>2001-12-31T21:28:20Z</cp:lastPrinted>
  <dcterms:created xsi:type="dcterms:W3CDTF">2000-09-03T20:56:37Z</dcterms:created>
  <dcterms:modified xsi:type="dcterms:W3CDTF">2001-12-31T21:35:52Z</dcterms:modified>
  <cp:category/>
  <cp:version/>
  <cp:contentType/>
  <cp:contentStatus/>
</cp:coreProperties>
</file>